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816"/>
  <workbookPr autoCompressPictures="0"/>
  <bookViews>
    <workbookView xWindow="0" yWindow="0" windowWidth="25600" windowHeight="13360"/>
  </bookViews>
  <sheets>
    <sheet name="Monthly P&amp;L" sheetId="1" r:id="rId1"/>
    <sheet name="Monthly P&amp;L (Original)" sheetId="3" r:id="rId2"/>
  </sheets>
  <externalReferences>
    <externalReference r:id="rId3"/>
    <externalReference r:id="rId4"/>
  </externalReferences>
  <definedNames>
    <definedName name="A_R" localSheetId="1">#REF!</definedName>
    <definedName name="A_R">#REF!</definedName>
    <definedName name="aaaa" localSheetId="1">#REF!</definedName>
    <definedName name="aaaa">#REF!</definedName>
    <definedName name="Ar" localSheetId="1">#REF!</definedName>
    <definedName name="Ar">#REF!</definedName>
    <definedName name="awe">#REF!</definedName>
    <definedName name="Catalog">#REF!</definedName>
    <definedName name="Catalog_NET">#REF!</definedName>
    <definedName name="_xlnm.Database">#REF!</definedName>
    <definedName name="ddd">#REF!</definedName>
    <definedName name="eeee">#REF!</definedName>
    <definedName name="gggggggggggg">#REF!</definedName>
    <definedName name="gggggggggggggggg">#REF!</definedName>
    <definedName name="gha">#REF!</definedName>
    <definedName name="hhh">#REF!</definedName>
    <definedName name="hhhhh">#REF!</definedName>
    <definedName name="hhhhhhhhu">#REF!</definedName>
    <definedName name="Hudson">#REF!</definedName>
    <definedName name="IQ_ACCOUNT_CHANGE" hidden="1">"c413"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UM_DEP" hidden="1">"c7"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"c39"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"c16"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"c1471"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UDITOR_NAME" hidden="1">"c1539"</definedName>
    <definedName name="IQ_AUDITOR_OPINION" hidden="1">"c1540"</definedName>
    <definedName name="IQ_AUTO_WRITTEN" hidden="1">"c62"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"c65"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"c88"</definedName>
    <definedName name="IQ_BIG_INT_BEAR_CD" hidden="1">"c89"</definedName>
    <definedName name="IQ_BOARD_MEMBER" hidden="1">"c96"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"c100"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"c115"</definedName>
    <definedName name="IQ_CAPITAL_LEASES" hidden="1">"c115"</definedName>
    <definedName name="IQ_CASH" hidden="1">"c118"</definedName>
    <definedName name="IQ_CASH_ACQUIRE_CF" hidden="1">"c1630"</definedName>
    <definedName name="IQ_CASH_CONVERSION" hidden="1">"c117"</definedName>
    <definedName name="IQ_CASH_DUE_BANKS" hidden="1">"c118"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T" hidden="1">"c124"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OSEPRICE" hidden="1">"c174"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REET1" hidden="1">"c217"</definedName>
    <definedName name="IQ_COMPANY_STREET2" hidden="1">"c218"</definedName>
    <definedName name="IQ_COMPANY_TICKER" hidden="1">"c219"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INC_TAX" hidden="1">"c315"</definedName>
    <definedName name="IQ_DEFERRED_TAXES" hidden="1">"c147"</definedName>
    <definedName name="IQ_DEMAND_DEP" hidden="1">"c320"</definedName>
    <definedName name="IQ_DEPOSITS_FIN" hidden="1">"c321"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SCRIPTION_LONG" hidden="1">"c322"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NORMAL_EPS" hidden="1">"c1594"</definedName>
    <definedName name="IQ_DILUT_WEIGHT" hidden="1">"c326"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SHARE" hidden="1">"c330"</definedName>
    <definedName name="IQ_DIVEST_CF" hidden="1">"c331"</definedName>
    <definedName name="IQ_DIVID_SHARE" hidden="1">"c330"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"c360"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"c368"</definedName>
    <definedName name="IQ_EBITDA_EST" hidden="1">"c369"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NUM_EST" hidden="1">"c374"</definedName>
    <definedName name="IQ_EBITDA_OVER_TOTAL_IE" hidden="1">"c373"</definedName>
    <definedName name="IQ_EBITDA_STDDEV_EST" hidden="1">"c375"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ICIENCY_RATIO" hidden="1">"c391"</definedName>
    <definedName name="IQ_EMPLOYEES" hidden="1">"c392"</definedName>
    <definedName name="IQ_ENTERPRISE_VALUE" hidden="1">"c84"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NUM_EST" hidden="1">"c402"</definedName>
    <definedName name="IQ_EPS_STDDEV_EST" hidden="1">"c403"</definedName>
    <definedName name="IQ_EQUITY_AFFIL" hidden="1">"c552"</definedName>
    <definedName name="IQ_EQUITY_METHOD" hidden="1">"c404"</definedName>
    <definedName name="IQ_EQV_OVER_BV" hidden="1">"c1596"</definedName>
    <definedName name="IQ_EQV_OVER_LTM_PRETAX_INC" hidden="1">"c739"</definedName>
    <definedName name="IQ_ESOP_DEBT" hidden="1">"c1597"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XCHANGE" hidden="1">"c405"</definedName>
    <definedName name="IQ_EXERCISE_PRICE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"c413"</definedName>
    <definedName name="IQ_FDIC" hidden="1">"c417"</definedName>
    <definedName name="IQ_FFO" hidden="1">"c1574"</definedName>
    <definedName name="IQ_FFO_EST" hidden="1">"c418"</definedName>
    <definedName name="IQ_FFO_HIGH_EST" hidden="1">"c419"</definedName>
    <definedName name="IQ_FFO_LOW_EST" hidden="1">"c420"</definedName>
    <definedName name="IQ_FFO_NUM_EST" hidden="1">"c421"</definedName>
    <definedName name="IQ_FFO_STDDEV_EST" hidden="1">"c422"</definedName>
    <definedName name="IQ_FHLB_DEBT" hidden="1">"c423"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"c893"</definedName>
    <definedName name="IQ_FINANCING_CASH_SUPPL" hidden="1">"c899"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"c451"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OODWILL_NET" hidden="1">"c530"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"c192"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"c511"</definedName>
    <definedName name="IQ_GW" hidden="1">"c530"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"c907"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"c751"</definedName>
    <definedName name="IQ_ISS_STOCK_NET" hidden="1">"c1601"</definedName>
    <definedName name="IQ_LAND" hidden="1">"c645"</definedName>
    <definedName name="IQ_LASTSALEPRICE" hidden="1">"c646"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IFOR" hidden="1">"c655"</definedName>
    <definedName name="IQ_LL" hidden="1">"c656"</definedName>
    <definedName name="IQ_LOAN_LEASE_RECEIV" hidden="1">"c657"</definedName>
    <definedName name="IQ_LOAN_LOSS" hidden="1">"c656"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"c1304"</definedName>
    <definedName name="IQ_MACHINERY" hidden="1">"c711"</definedName>
    <definedName name="IQ_MARKETCAP" hidden="1">"c712"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SFAS" hidden="1">"c795"</definedName>
    <definedName name="IQ_NON_ACCRUAL_LOANS" hidden="1">"c796"</definedName>
    <definedName name="IQ_NON_CASH" hidden="1">"c797"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OCCUPY_EXP" hidden="1">"c839"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"c362"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ISSUED" hidden="1">"c857"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"c868"</definedName>
    <definedName name="IQ_OTHER_CURRENT_LIAB" hidden="1">"c877"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"c959"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"c1022"</definedName>
    <definedName name="IQ_OUTSTANDING_FILING_DATE" hidden="1">"c1023"</definedName>
    <definedName name="IQ_PART_TIME" hidden="1">"c1024"</definedName>
    <definedName name="IQ_PAY_ACCRUED" hidden="1">"c8"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NSION" hidden="1">"c1031"</definedName>
    <definedName name="IQ_PERIODDATE" hidden="1">"c1034"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MIUMS_ANNUITY_REV" hidden="1">"c1067"</definedName>
    <definedName name="IQ_PREPAID_EXP" hidden="1">"c1068"</definedName>
    <definedName name="IQ_PREPAID_EXPEN" hidden="1">"c1068"</definedName>
    <definedName name="IQ_PRICE_OVER_BVPS" hidden="1">"c1026"</definedName>
    <definedName name="IQ_PRICE_OVER_LTM_EPS" hidden="1">"c1029"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"c1059"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"c1090"</definedName>
    <definedName name="IQ_RESIDENTIAL_LOANS" hidden="1">"c1102"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NED_EARN" hidden="1">"c1092"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"c1117"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"c1122"</definedName>
    <definedName name="IQ_REVENUE_EST" hidden="1">"c1126"</definedName>
    <definedName name="IQ_REVENUE_HIGH_EST" hidden="1">"c1127"</definedName>
    <definedName name="IQ_REVENUE_LOW_EST" hidden="1">"c1128"</definedName>
    <definedName name="IQ_REVENUE_NUM_EST" hidden="1">"c1129"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"c1197"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L" hidden="1">"c1245"</definedName>
    <definedName name="IQ_TOTAL_COMMON" hidden="1">"c1022"</definedName>
    <definedName name="IQ_TOTAL_COMMON_EQUITY" hidden="1">"c1246"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ONG_DEBT" hidden="1">"c1617"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UTI" hidden="1">"c1308"</definedName>
    <definedName name="IQ_TOTAL_REVENUE" hidden="1">"c1294"</definedName>
    <definedName name="IQ_TOTAL_SPECIAL" hidden="1">"c1618"</definedName>
    <definedName name="IQ_TOTAL_ST_BORROW" hidden="1">"c1177"</definedName>
    <definedName name="IQ_TOTAL_UNUSUAL" hidden="1">"c1508"</definedName>
    <definedName name="IQ_TRADE_AR" hidden="1">"c40"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UST_INC" hidden="1">"c1319"</definedName>
    <definedName name="IQ_TRUST_PREF" hidden="1">"c1320"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PAID_CLAIMS" hidden="1">"c1330"</definedName>
    <definedName name="IQ_UNREALIZED_GAIN" hidden="1">"c1619"</definedName>
    <definedName name="IQ_US_GAAP" hidden="1">"c1331"</definedName>
    <definedName name="IQ_UTIL_PPE_NET" hidden="1">"c1620"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YEARHIGH" hidden="1">"c1337"</definedName>
    <definedName name="IQ_YEARLOW" hidden="1">"c1338"</definedName>
    <definedName name="IQ_YTD" hidden="1">3000</definedName>
    <definedName name="IQ_Z_SCORE" hidden="1">"c1339"</definedName>
    <definedName name="jap">#REF!</definedName>
    <definedName name="Jill">#REF!</definedName>
    <definedName name="jko">#REF!</definedName>
    <definedName name="Jon">#REF!</definedName>
    <definedName name="juer">#REF!</definedName>
    <definedName name="kiol">#REF!</definedName>
    <definedName name="Lauern">#REF!</definedName>
    <definedName name="Lauren">#REF!</definedName>
    <definedName name="Lla">#REF!</definedName>
    <definedName name="lllp">#REF!</definedName>
    <definedName name="LPP">#REF!</definedName>
    <definedName name="mjk">#REF!</definedName>
    <definedName name="mmmmmmmmmmm">#REF!</definedName>
    <definedName name="New_Release">#REF!</definedName>
    <definedName name="nnnnnnnnnnnnnn">#REF!</definedName>
    <definedName name="NR">#REF!</definedName>
    <definedName name="NR_NET">#REF!</definedName>
    <definedName name="NR_UNITS">#REF!</definedName>
    <definedName name="pop">#REF!</definedName>
    <definedName name="_xlnm.Print_Area" localSheetId="0">'Monthly P&amp;L'!$U$4:$W$20</definedName>
    <definedName name="_xlnm.Print_Area" localSheetId="1">'Monthly P&amp;L (Original)'!$R$4:$T$20</definedName>
    <definedName name="_xlnm.Print_Titles" localSheetId="0">'Monthly P&amp;L'!$D:$D</definedName>
    <definedName name="_xlnm.Print_Titles" localSheetId="1">'Monthly P&amp;L (Original)'!$A:$A</definedName>
    <definedName name="puyr">#REF!</definedName>
    <definedName name="sdw">'[1]2010 Video Revenue'!#REF!</definedName>
    <definedName name="sssssssssss">#REF!</definedName>
    <definedName name="trans">'[1]2010 Video Revenue'!#REF!</definedName>
    <definedName name="xxxxxxxx">#REF!</definedName>
    <definedName name="yhuh">'[1]2010 Video Revenue'!#REF!</definedName>
    <definedName name="yuop">#REF!</definedName>
    <definedName name="zzzzzz">#REF!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A6" i="3" l="1"/>
  <c r="AA7" i="3"/>
  <c r="AA8" i="3"/>
  <c r="AA9" i="3"/>
  <c r="AA10" i="3"/>
  <c r="AA11" i="3"/>
  <c r="AA12" i="3"/>
  <c r="AA13" i="3"/>
  <c r="AA14" i="3"/>
  <c r="AA15" i="3"/>
  <c r="AA16" i="3"/>
  <c r="AA17" i="3"/>
  <c r="AA18" i="3"/>
  <c r="AA19" i="3"/>
  <c r="AA20" i="3"/>
  <c r="Z20" i="3"/>
  <c r="Y20" i="3"/>
  <c r="X20" i="3"/>
  <c r="W20" i="3"/>
  <c r="V20" i="3"/>
  <c r="U20" i="3"/>
  <c r="T20" i="3"/>
  <c r="S20" i="3"/>
  <c r="R20" i="3"/>
  <c r="Q20" i="3"/>
  <c r="P20" i="3"/>
  <c r="O20" i="3"/>
  <c r="B6" i="3"/>
  <c r="N6" i="3"/>
  <c r="N20" i="3"/>
  <c r="M6" i="3"/>
  <c r="M20" i="3"/>
  <c r="L6" i="3"/>
  <c r="L20" i="3"/>
  <c r="K6" i="3"/>
  <c r="K20" i="3"/>
  <c r="J6" i="3"/>
  <c r="J20" i="3"/>
  <c r="I6" i="3"/>
  <c r="I20" i="3"/>
  <c r="H6" i="3"/>
  <c r="H20" i="3"/>
  <c r="G6" i="3"/>
  <c r="G20" i="3"/>
  <c r="F6" i="3"/>
  <c r="F20" i="3"/>
  <c r="E6" i="3"/>
  <c r="E20" i="3"/>
  <c r="D6" i="3"/>
  <c r="D20" i="3"/>
  <c r="C6" i="3"/>
  <c r="C20" i="3"/>
  <c r="B20" i="3"/>
  <c r="B13" i="3"/>
  <c r="N13" i="3"/>
  <c r="M13" i="3"/>
  <c r="L13" i="3"/>
  <c r="K13" i="3"/>
  <c r="J13" i="3"/>
  <c r="I13" i="3"/>
  <c r="H13" i="3"/>
  <c r="G13" i="3"/>
  <c r="F13" i="3"/>
  <c r="E13" i="3"/>
  <c r="D13" i="3"/>
  <c r="C13" i="3"/>
  <c r="B11" i="3"/>
  <c r="N11" i="3"/>
  <c r="M11" i="3"/>
  <c r="L11" i="3"/>
  <c r="K11" i="3"/>
  <c r="J11" i="3"/>
  <c r="I11" i="3"/>
  <c r="H11" i="3"/>
  <c r="G11" i="3"/>
  <c r="F11" i="3"/>
  <c r="E11" i="3"/>
  <c r="D11" i="3"/>
  <c r="C11" i="3"/>
  <c r="B10" i="3"/>
  <c r="N10" i="3"/>
  <c r="M10" i="3"/>
  <c r="L10" i="3"/>
  <c r="K10" i="3"/>
  <c r="J10" i="3"/>
  <c r="I10" i="3"/>
  <c r="H10" i="3"/>
  <c r="G10" i="3"/>
  <c r="F10" i="3"/>
  <c r="E10" i="3"/>
  <c r="D10" i="3"/>
  <c r="C10" i="3"/>
  <c r="B9" i="3"/>
  <c r="N9" i="3"/>
  <c r="M9" i="3"/>
  <c r="L9" i="3"/>
  <c r="K9" i="3"/>
  <c r="J9" i="3"/>
  <c r="I9" i="3"/>
  <c r="H9" i="3"/>
  <c r="G9" i="3"/>
  <c r="F9" i="3"/>
  <c r="E9" i="3"/>
  <c r="D9" i="3"/>
  <c r="C9" i="3"/>
  <c r="B8" i="3"/>
  <c r="N8" i="3"/>
  <c r="M8" i="3"/>
  <c r="L8" i="3"/>
  <c r="K8" i="3"/>
  <c r="J8" i="3"/>
  <c r="I8" i="3"/>
  <c r="H8" i="3"/>
  <c r="G8" i="3"/>
  <c r="F8" i="3"/>
  <c r="E8" i="3"/>
  <c r="D8" i="3"/>
  <c r="C8" i="3"/>
  <c r="B7" i="3"/>
  <c r="N7" i="3"/>
  <c r="M7" i="3"/>
  <c r="L7" i="3"/>
  <c r="K7" i="3"/>
  <c r="J7" i="3"/>
  <c r="I7" i="3"/>
  <c r="H7" i="3"/>
  <c r="G7" i="3"/>
  <c r="F7" i="3"/>
  <c r="E7" i="3"/>
  <c r="D7" i="3"/>
  <c r="C7" i="3"/>
  <c r="B5" i="1"/>
  <c r="B20" i="1"/>
  <c r="B19" i="1"/>
  <c r="B17" i="1"/>
  <c r="B18" i="1"/>
  <c r="B16" i="1"/>
  <c r="B15" i="1"/>
  <c r="B14" i="1"/>
  <c r="B13" i="1"/>
  <c r="B12" i="1"/>
  <c r="B11" i="1"/>
  <c r="B10" i="1"/>
  <c r="B9" i="1"/>
  <c r="B8" i="1"/>
  <c r="B7" i="1"/>
  <c r="B6" i="1"/>
  <c r="AC20" i="1"/>
  <c r="AD14" i="1"/>
  <c r="P13" i="1"/>
  <c r="O13" i="1"/>
  <c r="N13" i="1"/>
  <c r="M13" i="1"/>
  <c r="L13" i="1"/>
  <c r="K13" i="1"/>
  <c r="J13" i="1"/>
  <c r="I13" i="1"/>
  <c r="H13" i="1"/>
  <c r="G13" i="1"/>
  <c r="F13" i="1"/>
  <c r="E13" i="1"/>
  <c r="P11" i="1"/>
  <c r="O11" i="1"/>
  <c r="N11" i="1"/>
  <c r="M11" i="1"/>
  <c r="L11" i="1"/>
  <c r="K11" i="1"/>
  <c r="J11" i="1"/>
  <c r="I11" i="1"/>
  <c r="H11" i="1"/>
  <c r="G11" i="1"/>
  <c r="F11" i="1"/>
  <c r="E11" i="1"/>
  <c r="P10" i="1"/>
  <c r="O10" i="1"/>
  <c r="N10" i="1"/>
  <c r="M10" i="1"/>
  <c r="L10" i="1"/>
  <c r="K10" i="1"/>
  <c r="J10" i="1"/>
  <c r="I10" i="1"/>
  <c r="H10" i="1"/>
  <c r="G10" i="1"/>
  <c r="F10" i="1"/>
  <c r="E10" i="1"/>
  <c r="AD9" i="1"/>
  <c r="P9" i="1"/>
  <c r="O9" i="1"/>
  <c r="N9" i="1"/>
  <c r="M9" i="1"/>
  <c r="L9" i="1"/>
  <c r="K9" i="1"/>
  <c r="J9" i="1"/>
  <c r="I9" i="1"/>
  <c r="H9" i="1"/>
  <c r="G9" i="1"/>
  <c r="F9" i="1"/>
  <c r="E9" i="1"/>
  <c r="P8" i="1"/>
  <c r="O8" i="1"/>
  <c r="N8" i="1"/>
  <c r="M8" i="1"/>
  <c r="L8" i="1"/>
  <c r="K8" i="1"/>
  <c r="J8" i="1"/>
  <c r="I8" i="1"/>
  <c r="H8" i="1"/>
  <c r="G8" i="1"/>
  <c r="F8" i="1"/>
  <c r="E8" i="1"/>
  <c r="P7" i="1"/>
  <c r="O7" i="1"/>
  <c r="N7" i="1"/>
  <c r="M7" i="1"/>
  <c r="L7" i="1"/>
  <c r="K7" i="1"/>
  <c r="J7" i="1"/>
  <c r="I7" i="1"/>
  <c r="H7" i="1"/>
  <c r="G7" i="1"/>
  <c r="F7" i="1"/>
  <c r="E7" i="1"/>
  <c r="P6" i="1"/>
  <c r="O6" i="1"/>
  <c r="N6" i="1"/>
  <c r="M6" i="1"/>
  <c r="L6" i="1"/>
  <c r="K6" i="1"/>
  <c r="J6" i="1"/>
  <c r="J20" i="1"/>
  <c r="I6" i="1"/>
  <c r="H6" i="1"/>
  <c r="G6" i="1"/>
  <c r="F6" i="1"/>
  <c r="E6" i="1"/>
  <c r="Q6" i="1"/>
  <c r="AD6" i="1"/>
  <c r="AD7" i="1"/>
  <c r="F20" i="1"/>
  <c r="R20" i="1"/>
  <c r="T20" i="1"/>
  <c r="N20" i="1"/>
  <c r="Q20" i="1"/>
  <c r="U20" i="1"/>
  <c r="E20" i="1"/>
  <c r="I20" i="1"/>
  <c r="M20" i="1"/>
  <c r="Z20" i="1"/>
  <c r="G20" i="1"/>
  <c r="K20" i="1"/>
  <c r="O20" i="1"/>
  <c r="AB20" i="1"/>
  <c r="Q10" i="1"/>
  <c r="Q7" i="1"/>
  <c r="Q11" i="1"/>
  <c r="AA20" i="1"/>
  <c r="AD16" i="1"/>
  <c r="H20" i="1"/>
  <c r="L20" i="1"/>
  <c r="P20" i="1"/>
  <c r="V20" i="1"/>
  <c r="Q8" i="1"/>
  <c r="AD10" i="1"/>
  <c r="AD13" i="1"/>
  <c r="AD15" i="1"/>
  <c r="AD19" i="1"/>
  <c r="S20" i="1"/>
  <c r="W20" i="1"/>
  <c r="AD8" i="1"/>
  <c r="Q9" i="1"/>
  <c r="AD11" i="1"/>
  <c r="Y20" i="1"/>
  <c r="Q13" i="1"/>
  <c r="AD17" i="1"/>
  <c r="AD18" i="1"/>
  <c r="X20" i="1"/>
  <c r="AD12" i="1"/>
  <c r="AD20" i="1"/>
</calcChain>
</file>

<file path=xl/sharedStrings.xml><?xml version="1.0" encoding="utf-8"?>
<sst xmlns="http://schemas.openxmlformats.org/spreadsheetml/2006/main" count="81" uniqueCount="43">
  <si>
    <t>FY 11</t>
  </si>
  <si>
    <t>FY 13</t>
  </si>
  <si>
    <t>Revenue</t>
  </si>
  <si>
    <t>Physical Sales</t>
  </si>
  <si>
    <t>Admin &amp; Delivery</t>
  </si>
  <si>
    <t>Digital Sales - US</t>
  </si>
  <si>
    <t>Sync</t>
  </si>
  <si>
    <t>Publishing Services</t>
  </si>
  <si>
    <t>Retail Video</t>
  </si>
  <si>
    <t>Video Network</t>
  </si>
  <si>
    <t>Performance Royalities</t>
  </si>
  <si>
    <t>Other</t>
  </si>
  <si>
    <t>IODA</t>
  </si>
  <si>
    <t>RED</t>
  </si>
  <si>
    <t>IRIS</t>
  </si>
  <si>
    <t>Orchard Fee Revenue</t>
  </si>
  <si>
    <t>Compilations</t>
  </si>
  <si>
    <t>Total</t>
  </si>
  <si>
    <t>Orchard Media 2013 Monthly Revenue by Segment</t>
  </si>
  <si>
    <t>Orchard Digital &amp; Mobile</t>
  </si>
  <si>
    <t>Physical</t>
  </si>
  <si>
    <t>Delivery</t>
  </si>
  <si>
    <t>Film &amp; TV Sync</t>
  </si>
  <si>
    <t>Orchard Video</t>
  </si>
  <si>
    <t>Orchard Performance</t>
  </si>
  <si>
    <t>IODA Brazil Performance</t>
  </si>
  <si>
    <t>Mechanical Admin &amp; Overrides</t>
  </si>
  <si>
    <t>IODA Digital</t>
  </si>
  <si>
    <t>IODA Video</t>
  </si>
  <si>
    <t>RED Service Rev</t>
  </si>
  <si>
    <t>Other Service Rev</t>
  </si>
  <si>
    <t>IRIS Digital</t>
  </si>
  <si>
    <t>IODA Video Network</t>
  </si>
  <si>
    <t>Orch Video Network</t>
  </si>
  <si>
    <t>TOTAL</t>
  </si>
  <si>
    <t>Performance Royalty</t>
  </si>
  <si>
    <t>Synch</t>
  </si>
  <si>
    <t>x</t>
  </si>
  <si>
    <t>Other  Supply Chain</t>
  </si>
  <si>
    <t>Mike B's</t>
  </si>
  <si>
    <t>USING</t>
  </si>
  <si>
    <t>Pras</t>
  </si>
  <si>
    <t>Lauren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</si>
</sst>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[$-409]mmm\-yy;@"/>
    <numFmt numFmtId="166" formatCode="[$-409]m/d/yy\ h:mm\ AM/PM;@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color indexed="8"/>
      <name val="Times New Roman"/>
      <family val="2"/>
    </font>
    <font>
      <sz val="11"/>
      <color theme="1"/>
      <name val="Times New Roman"/>
      <family val="2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b/>
      <sz val="10"/>
      <color indexed="9"/>
      <name val="Arial"/>
      <family val="2"/>
    </font>
    <font>
      <u/>
      <sz val="10"/>
      <color theme="10"/>
      <name val="Arial"/>
    </font>
    <font>
      <u/>
      <sz val="10"/>
      <color theme="11"/>
      <name val="Arial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13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309">
    <xf numFmtId="0" fontId="0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3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48">
    <xf numFmtId="0" fontId="0" fillId="0" borderId="0" xfId="0"/>
    <xf numFmtId="44" fontId="0" fillId="0" borderId="0" xfId="0" applyNumberFormat="1" applyFont="1"/>
    <xf numFmtId="0" fontId="0" fillId="0" borderId="2" xfId="0" applyFont="1" applyBorder="1" applyAlignment="1">
      <alignment horizontal="center"/>
    </xf>
    <xf numFmtId="165" fontId="0" fillId="0" borderId="4" xfId="0" applyNumberFormat="1" applyFont="1" applyBorder="1"/>
    <xf numFmtId="165" fontId="0" fillId="0" borderId="5" xfId="0" applyNumberFormat="1" applyFont="1" applyBorder="1"/>
    <xf numFmtId="165" fontId="0" fillId="0" borderId="6" xfId="0" applyNumberFormat="1" applyFon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44" fontId="0" fillId="2" borderId="7" xfId="0" applyNumberFormat="1" applyFont="1" applyFill="1" applyBorder="1"/>
    <xf numFmtId="164" fontId="0" fillId="2" borderId="8" xfId="0" applyNumberFormat="1" applyFont="1" applyFill="1" applyBorder="1"/>
    <xf numFmtId="164" fontId="0" fillId="2" borderId="9" xfId="0" applyNumberFormat="1" applyFont="1" applyFill="1" applyBorder="1"/>
    <xf numFmtId="164" fontId="0" fillId="2" borderId="10" xfId="0" applyNumberFormat="1" applyFont="1" applyFill="1" applyBorder="1"/>
    <xf numFmtId="164" fontId="0" fillId="2" borderId="11" xfId="0" applyNumberFormat="1" applyFont="1" applyFill="1" applyBorder="1"/>
    <xf numFmtId="0" fontId="0" fillId="0" borderId="0" xfId="0" applyFont="1"/>
    <xf numFmtId="164" fontId="0" fillId="0" borderId="13" xfId="0" applyNumberFormat="1" applyFont="1" applyBorder="1"/>
    <xf numFmtId="165" fontId="0" fillId="0" borderId="0" xfId="0" applyNumberFormat="1"/>
    <xf numFmtId="44" fontId="0" fillId="0" borderId="12" xfId="0" applyNumberFormat="1" applyBorder="1"/>
    <xf numFmtId="164" fontId="2" fillId="0" borderId="13" xfId="0" applyNumberFormat="1" applyFont="1" applyBorder="1"/>
    <xf numFmtId="164" fontId="0" fillId="0" borderId="12" xfId="1" applyNumberFormat="1" applyFont="1" applyBorder="1"/>
    <xf numFmtId="164" fontId="0" fillId="0" borderId="13" xfId="0" applyNumberFormat="1" applyBorder="1"/>
    <xf numFmtId="164" fontId="0" fillId="0" borderId="14" xfId="1" applyNumberFormat="1" applyFont="1" applyBorder="1"/>
    <xf numFmtId="44" fontId="0" fillId="0" borderId="7" xfId="0" applyNumberFormat="1" applyFont="1" applyBorder="1"/>
    <xf numFmtId="164" fontId="0" fillId="0" borderId="8" xfId="0" applyNumberFormat="1" applyFont="1" applyBorder="1"/>
    <xf numFmtId="44" fontId="0" fillId="0" borderId="0" xfId="0" applyNumberFormat="1"/>
    <xf numFmtId="44" fontId="8" fillId="3" borderId="7" xfId="2" applyFont="1" applyFill="1" applyBorder="1"/>
    <xf numFmtId="44" fontId="2" fillId="0" borderId="14" xfId="2" applyFont="1" applyBorder="1"/>
    <xf numFmtId="44" fontId="2" fillId="4" borderId="14" xfId="2" applyFont="1" applyFill="1" applyBorder="1"/>
    <xf numFmtId="44" fontId="2" fillId="5" borderId="14" xfId="2" applyFont="1" applyFill="1" applyBorder="1"/>
    <xf numFmtId="44" fontId="2" fillId="6" borderId="14" xfId="2" applyFont="1" applyFill="1" applyBorder="1"/>
    <xf numFmtId="44" fontId="2" fillId="0" borderId="15" xfId="2" applyFont="1" applyFill="1" applyBorder="1"/>
    <xf numFmtId="44" fontId="2" fillId="0" borderId="0" xfId="2" applyFont="1" applyFill="1" applyBorder="1"/>
    <xf numFmtId="44" fontId="2" fillId="0" borderId="14" xfId="2" applyFont="1" applyFill="1" applyBorder="1"/>
    <xf numFmtId="0" fontId="0" fillId="0" borderId="0" xfId="0" applyFill="1"/>
    <xf numFmtId="44" fontId="0" fillId="0" borderId="14" xfId="2" applyFont="1" applyFill="1" applyBorder="1"/>
    <xf numFmtId="44" fontId="0" fillId="0" borderId="12" xfId="0" applyNumberFormat="1" applyFont="1" applyFill="1" applyBorder="1"/>
    <xf numFmtId="164" fontId="0" fillId="0" borderId="13" xfId="0" applyNumberFormat="1" applyFont="1" applyFill="1" applyBorder="1"/>
    <xf numFmtId="44" fontId="0" fillId="4" borderId="12" xfId="0" applyNumberFormat="1" applyFont="1" applyFill="1" applyBorder="1"/>
    <xf numFmtId="44" fontId="0" fillId="4" borderId="12" xfId="0" applyNumberFormat="1" applyFill="1" applyBorder="1"/>
    <xf numFmtId="44" fontId="2" fillId="7" borderId="12" xfId="0" applyNumberFormat="1" applyFont="1" applyFill="1" applyBorder="1"/>
    <xf numFmtId="44" fontId="0" fillId="7" borderId="12" xfId="0" applyNumberFormat="1" applyFill="1" applyBorder="1"/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44" fontId="0" fillId="0" borderId="12" xfId="0" applyNumberFormat="1" applyFont="1" applyBorder="1"/>
    <xf numFmtId="44" fontId="0" fillId="8" borderId="12" xfId="0" applyNumberFormat="1" applyFont="1" applyFill="1" applyBorder="1"/>
    <xf numFmtId="164" fontId="0" fillId="8" borderId="13" xfId="0" applyNumberFormat="1" applyFont="1" applyFill="1" applyBorder="1"/>
    <xf numFmtId="44" fontId="2" fillId="0" borderId="12" xfId="0" applyNumberFormat="1" applyFont="1" applyBorder="1"/>
    <xf numFmtId="44" fontId="0" fillId="0" borderId="16" xfId="0" applyNumberFormat="1" applyFont="1" applyBorder="1"/>
  </cellXfs>
  <cellStyles count="309">
    <cellStyle name="Comma 10" xfId="6"/>
    <cellStyle name="Comma 10 2" xfId="7"/>
    <cellStyle name="Comma 10 3" xfId="8"/>
    <cellStyle name="Comma 10 4" xfId="9"/>
    <cellStyle name="Comma 11" xfId="10"/>
    <cellStyle name="Comma 11 2" xfId="11"/>
    <cellStyle name="Comma 11 3" xfId="12"/>
    <cellStyle name="Comma 11 4" xfId="13"/>
    <cellStyle name="Comma 12" xfId="4"/>
    <cellStyle name="Comma 12 2" xfId="14"/>
    <cellStyle name="Comma 12 3" xfId="15"/>
    <cellStyle name="Comma 12 4" xfId="16"/>
    <cellStyle name="Comma 2" xfId="17"/>
    <cellStyle name="Comma 2 10" xfId="18"/>
    <cellStyle name="Comma 2 10 2" xfId="19"/>
    <cellStyle name="Comma 2 10 3" xfId="20"/>
    <cellStyle name="Comma 2 10 4" xfId="21"/>
    <cellStyle name="Comma 2 11" xfId="22"/>
    <cellStyle name="Comma 2 11 2" xfId="23"/>
    <cellStyle name="Comma 2 11 3" xfId="24"/>
    <cellStyle name="Comma 2 11 4" xfId="25"/>
    <cellStyle name="Comma 2 12" xfId="26"/>
    <cellStyle name="Comma 2 12 2" xfId="27"/>
    <cellStyle name="Comma 2 12 3" xfId="28"/>
    <cellStyle name="Comma 2 12 4" xfId="29"/>
    <cellStyle name="Comma 2 13" xfId="30"/>
    <cellStyle name="Comma 2 13 2" xfId="31"/>
    <cellStyle name="Comma 2 13 3" xfId="32"/>
    <cellStyle name="Comma 2 13 4" xfId="33"/>
    <cellStyle name="Comma 2 14" xfId="34"/>
    <cellStyle name="Comma 2 14 2" xfId="35"/>
    <cellStyle name="Comma 2 14 3" xfId="36"/>
    <cellStyle name="Comma 2 14 4" xfId="37"/>
    <cellStyle name="Comma 2 15" xfId="38"/>
    <cellStyle name="Comma 2 15 2" xfId="39"/>
    <cellStyle name="Comma 2 15 3" xfId="40"/>
    <cellStyle name="Comma 2 15 4" xfId="41"/>
    <cellStyle name="Comma 2 16" xfId="42"/>
    <cellStyle name="Comma 2 16 2" xfId="43"/>
    <cellStyle name="Comma 2 16 3" xfId="44"/>
    <cellStyle name="Comma 2 16 4" xfId="45"/>
    <cellStyle name="Comma 2 17" xfId="46"/>
    <cellStyle name="Comma 2 17 2" xfId="47"/>
    <cellStyle name="Comma 2 17 3" xfId="48"/>
    <cellStyle name="Comma 2 17 4" xfId="49"/>
    <cellStyle name="Comma 2 18" xfId="50"/>
    <cellStyle name="Comma 2 18 2" xfId="51"/>
    <cellStyle name="Comma 2 18 3" xfId="52"/>
    <cellStyle name="Comma 2 18 4" xfId="53"/>
    <cellStyle name="Comma 2 19" xfId="54"/>
    <cellStyle name="Comma 2 19 2" xfId="55"/>
    <cellStyle name="Comma 2 19 3" xfId="56"/>
    <cellStyle name="Comma 2 19 4" xfId="57"/>
    <cellStyle name="Comma 2 2" xfId="58"/>
    <cellStyle name="Comma 2 2 2" xfId="59"/>
    <cellStyle name="Comma 2 2 3" xfId="60"/>
    <cellStyle name="Comma 2 2 4" xfId="61"/>
    <cellStyle name="Comma 2 20" xfId="62"/>
    <cellStyle name="Comma 2 20 2" xfId="63"/>
    <cellStyle name="Comma 2 20 3" xfId="64"/>
    <cellStyle name="Comma 2 20 4" xfId="65"/>
    <cellStyle name="Comma 2 21" xfId="66"/>
    <cellStyle name="Comma 2 21 2" xfId="67"/>
    <cellStyle name="Comma 2 21 3" xfId="68"/>
    <cellStyle name="Comma 2 21 4" xfId="69"/>
    <cellStyle name="Comma 2 22" xfId="70"/>
    <cellStyle name="Comma 2 22 2" xfId="71"/>
    <cellStyle name="Comma 2 22 3" xfId="72"/>
    <cellStyle name="Comma 2 22 4" xfId="73"/>
    <cellStyle name="Comma 2 23" xfId="74"/>
    <cellStyle name="Comma 2 23 2" xfId="75"/>
    <cellStyle name="Comma 2 23 3" xfId="76"/>
    <cellStyle name="Comma 2 23 4" xfId="77"/>
    <cellStyle name="Comma 2 24" xfId="78"/>
    <cellStyle name="Comma 2 24 2" xfId="79"/>
    <cellStyle name="Comma 2 24 3" xfId="80"/>
    <cellStyle name="Comma 2 24 4" xfId="81"/>
    <cellStyle name="Comma 2 25" xfId="82"/>
    <cellStyle name="Comma 2 25 2" xfId="83"/>
    <cellStyle name="Comma 2 25 3" xfId="84"/>
    <cellStyle name="Comma 2 25 4" xfId="85"/>
    <cellStyle name="Comma 2 26" xfId="86"/>
    <cellStyle name="Comma 2 26 2" xfId="87"/>
    <cellStyle name="Comma 2 26 3" xfId="88"/>
    <cellStyle name="Comma 2 26 4" xfId="89"/>
    <cellStyle name="Comma 2 27" xfId="90"/>
    <cellStyle name="Comma 2 27 2" xfId="91"/>
    <cellStyle name="Comma 2 27 3" xfId="92"/>
    <cellStyle name="Comma 2 27 4" xfId="93"/>
    <cellStyle name="Comma 2 28" xfId="94"/>
    <cellStyle name="Comma 2 28 2" xfId="95"/>
    <cellStyle name="Comma 2 28 3" xfId="96"/>
    <cellStyle name="Comma 2 28 4" xfId="97"/>
    <cellStyle name="Comma 2 29" xfId="98"/>
    <cellStyle name="Comma 2 29 2" xfId="99"/>
    <cellStyle name="Comma 2 29 3" xfId="100"/>
    <cellStyle name="Comma 2 29 4" xfId="101"/>
    <cellStyle name="Comma 2 3" xfId="102"/>
    <cellStyle name="Comma 2 3 2" xfId="103"/>
    <cellStyle name="Comma 2 3 3" xfId="104"/>
    <cellStyle name="Comma 2 3 4" xfId="105"/>
    <cellStyle name="Comma 2 30" xfId="106"/>
    <cellStyle name="Comma 2 30 2" xfId="107"/>
    <cellStyle name="Comma 2 30 3" xfId="108"/>
    <cellStyle name="Comma 2 30 4" xfId="109"/>
    <cellStyle name="Comma 2 31" xfId="110"/>
    <cellStyle name="Comma 2 31 2" xfId="111"/>
    <cellStyle name="Comma 2 31 3" xfId="112"/>
    <cellStyle name="Comma 2 31 4" xfId="113"/>
    <cellStyle name="Comma 2 32" xfId="114"/>
    <cellStyle name="Comma 2 32 2" xfId="115"/>
    <cellStyle name="Comma 2 32 3" xfId="116"/>
    <cellStyle name="Comma 2 32 4" xfId="117"/>
    <cellStyle name="Comma 2 33" xfId="118"/>
    <cellStyle name="Comma 2 33 2" xfId="119"/>
    <cellStyle name="Comma 2 33 3" xfId="120"/>
    <cellStyle name="Comma 2 33 4" xfId="121"/>
    <cellStyle name="Comma 2 34" xfId="122"/>
    <cellStyle name="Comma 2 34 2" xfId="123"/>
    <cellStyle name="Comma 2 34 3" xfId="124"/>
    <cellStyle name="Comma 2 34 4" xfId="125"/>
    <cellStyle name="Comma 2 35" xfId="126"/>
    <cellStyle name="Comma 2 35 2" xfId="127"/>
    <cellStyle name="Comma 2 35 3" xfId="128"/>
    <cellStyle name="Comma 2 35 4" xfId="129"/>
    <cellStyle name="Comma 2 36" xfId="130"/>
    <cellStyle name="Comma 2 36 2" xfId="131"/>
    <cellStyle name="Comma 2 36 3" xfId="132"/>
    <cellStyle name="Comma 2 36 4" xfId="133"/>
    <cellStyle name="Comma 2 37" xfId="134"/>
    <cellStyle name="Comma 2 37 2" xfId="135"/>
    <cellStyle name="Comma 2 37 3" xfId="136"/>
    <cellStyle name="Comma 2 37 4" xfId="137"/>
    <cellStyle name="Comma 2 38" xfId="138"/>
    <cellStyle name="Comma 2 38 2" xfId="139"/>
    <cellStyle name="Comma 2 38 3" xfId="140"/>
    <cellStyle name="Comma 2 38 4" xfId="141"/>
    <cellStyle name="Comma 2 39" xfId="142"/>
    <cellStyle name="Comma 2 39 2" xfId="143"/>
    <cellStyle name="Comma 2 39 3" xfId="144"/>
    <cellStyle name="Comma 2 39 4" xfId="145"/>
    <cellStyle name="Comma 2 4" xfId="146"/>
    <cellStyle name="Comma 2 4 2" xfId="147"/>
    <cellStyle name="Comma 2 4 3" xfId="148"/>
    <cellStyle name="Comma 2 4 4" xfId="149"/>
    <cellStyle name="Comma 2 40" xfId="150"/>
    <cellStyle name="Comma 2 40 2" xfId="151"/>
    <cellStyle name="Comma 2 40 3" xfId="152"/>
    <cellStyle name="Comma 2 40 4" xfId="153"/>
    <cellStyle name="Comma 2 41" xfId="154"/>
    <cellStyle name="Comma 2 41 2" xfId="155"/>
    <cellStyle name="Comma 2 41 3" xfId="156"/>
    <cellStyle name="Comma 2 41 4" xfId="157"/>
    <cellStyle name="Comma 2 42" xfId="158"/>
    <cellStyle name="Comma 2 42 2" xfId="159"/>
    <cellStyle name="Comma 2 42 3" xfId="160"/>
    <cellStyle name="Comma 2 42 4" xfId="161"/>
    <cellStyle name="Comma 2 43" xfId="162"/>
    <cellStyle name="Comma 2 43 2" xfId="163"/>
    <cellStyle name="Comma 2 43 3" xfId="164"/>
    <cellStyle name="Comma 2 43 4" xfId="165"/>
    <cellStyle name="Comma 2 44" xfId="166"/>
    <cellStyle name="Comma 2 44 2" xfId="167"/>
    <cellStyle name="Comma 2 44 3" xfId="168"/>
    <cellStyle name="Comma 2 44 4" xfId="169"/>
    <cellStyle name="Comma 2 45" xfId="170"/>
    <cellStyle name="Comma 2 45 2" xfId="171"/>
    <cellStyle name="Comma 2 45 3" xfId="172"/>
    <cellStyle name="Comma 2 45 4" xfId="173"/>
    <cellStyle name="Comma 2 46" xfId="174"/>
    <cellStyle name="Comma 2 46 2" xfId="175"/>
    <cellStyle name="Comma 2 46 3" xfId="176"/>
    <cellStyle name="Comma 2 46 4" xfId="177"/>
    <cellStyle name="Comma 2 47" xfId="178"/>
    <cellStyle name="Comma 2 47 2" xfId="179"/>
    <cellStyle name="Comma 2 47 3" xfId="180"/>
    <cellStyle name="Comma 2 47 4" xfId="181"/>
    <cellStyle name="Comma 2 48" xfId="182"/>
    <cellStyle name="Comma 2 48 2" xfId="183"/>
    <cellStyle name="Comma 2 48 3" xfId="184"/>
    <cellStyle name="Comma 2 48 4" xfId="185"/>
    <cellStyle name="Comma 2 49" xfId="186"/>
    <cellStyle name="Comma 2 49 2" xfId="187"/>
    <cellStyle name="Comma 2 49 3" xfId="188"/>
    <cellStyle name="Comma 2 49 4" xfId="189"/>
    <cellStyle name="Comma 2 5" xfId="190"/>
    <cellStyle name="Comma 2 5 2" xfId="191"/>
    <cellStyle name="Comma 2 5 3" xfId="192"/>
    <cellStyle name="Comma 2 5 4" xfId="193"/>
    <cellStyle name="Comma 2 50" xfId="194"/>
    <cellStyle name="Comma 2 51" xfId="195"/>
    <cellStyle name="Comma 2 52" xfId="196"/>
    <cellStyle name="Comma 2 53" xfId="197"/>
    <cellStyle name="Comma 2 54" xfId="198"/>
    <cellStyle name="Comma 2 55" xfId="199"/>
    <cellStyle name="Comma 2 56" xfId="200"/>
    <cellStyle name="Comma 2 6" xfId="201"/>
    <cellStyle name="Comma 2 6 2" xfId="202"/>
    <cellStyle name="Comma 2 6 3" xfId="203"/>
    <cellStyle name="Comma 2 6 4" xfId="204"/>
    <cellStyle name="Comma 2 7" xfId="205"/>
    <cellStyle name="Comma 2 7 2" xfId="206"/>
    <cellStyle name="Comma 2 7 3" xfId="207"/>
    <cellStyle name="Comma 2 7 4" xfId="208"/>
    <cellStyle name="Comma 2 8" xfId="209"/>
    <cellStyle name="Comma 2 8 2" xfId="210"/>
    <cellStyle name="Comma 2 8 3" xfId="211"/>
    <cellStyle name="Comma 2 8 4" xfId="212"/>
    <cellStyle name="Comma 2 9" xfId="213"/>
    <cellStyle name="Comma 2 9 2" xfId="214"/>
    <cellStyle name="Comma 2 9 3" xfId="215"/>
    <cellStyle name="Comma 2 9 4" xfId="216"/>
    <cellStyle name="Comma 20" xfId="217"/>
    <cellStyle name="Comma 20 2" xfId="218"/>
    <cellStyle name="Comma 20 3" xfId="219"/>
    <cellStyle name="Comma 20 4" xfId="220"/>
    <cellStyle name="Comma 25" xfId="221"/>
    <cellStyle name="Comma 25 2" xfId="222"/>
    <cellStyle name="Comma 25 3" xfId="223"/>
    <cellStyle name="Comma 25 4" xfId="224"/>
    <cellStyle name="Comma 35" xfId="225"/>
    <cellStyle name="Comma 36" xfId="3"/>
    <cellStyle name="Comma 47" xfId="226"/>
    <cellStyle name="Comma 47 2" xfId="227"/>
    <cellStyle name="Comma 47 3" xfId="228"/>
    <cellStyle name="Comma 47 4" xfId="229"/>
    <cellStyle name="Comma 8" xfId="230"/>
    <cellStyle name="Comma 8 2" xfId="231"/>
    <cellStyle name="Comma 8 3" xfId="232"/>
    <cellStyle name="Comma 8 4" xfId="233"/>
    <cellStyle name="Currency 11" xfId="234"/>
    <cellStyle name="Currency 11 2" xfId="235"/>
    <cellStyle name="Currency 11 3" xfId="236"/>
    <cellStyle name="Currency 11 4" xfId="237"/>
    <cellStyle name="Currency 12" xfId="238"/>
    <cellStyle name="Currency 12 2" xfId="239"/>
    <cellStyle name="Currency 12 3" xfId="240"/>
    <cellStyle name="Currency 12 4" xfId="241"/>
    <cellStyle name="Currency 13" xfId="1"/>
    <cellStyle name="Currency 15" xfId="242"/>
    <cellStyle name="Currency 2" xfId="2"/>
    <cellStyle name="Currency 2 2" xfId="243"/>
    <cellStyle name="Currency 2 2 2" xfId="244"/>
    <cellStyle name="Currency 20" xfId="245"/>
    <cellStyle name="Currency 20 2" xfId="246"/>
    <cellStyle name="Currency 20 3" xfId="247"/>
    <cellStyle name="Currency 20 4" xfId="248"/>
    <cellStyle name="Currency 25" xfId="249"/>
    <cellStyle name="Currency 25 2" xfId="250"/>
    <cellStyle name="Currency 25 3" xfId="251"/>
    <cellStyle name="Currency 25 4" xfId="252"/>
    <cellStyle name="Currency 5" xfId="253"/>
    <cellStyle name="Currency 5 2" xfId="254"/>
    <cellStyle name="Currency 5 3" xfId="255"/>
    <cellStyle name="Currency 5 4" xfId="256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Normal" xfId="0" builtinId="0"/>
    <cellStyle name="Normal 12" xfId="257"/>
    <cellStyle name="Normal 18" xfId="258"/>
    <cellStyle name="Normal 2" xfId="259"/>
    <cellStyle name="Normal 2 10" xfId="260"/>
    <cellStyle name="Normal 2 11" xfId="261"/>
    <cellStyle name="Normal 2 2" xfId="262"/>
    <cellStyle name="Normal 2 3" xfId="263"/>
    <cellStyle name="Normal 2 4" xfId="264"/>
    <cellStyle name="Normal 2 5" xfId="265"/>
    <cellStyle name="Normal 2 6" xfId="266"/>
    <cellStyle name="Normal 2 7" xfId="267"/>
    <cellStyle name="Normal 2 8" xfId="268"/>
    <cellStyle name="Normal 2 9" xfId="269"/>
    <cellStyle name="Normal 3" xfId="270"/>
    <cellStyle name="Normal 39" xfId="271"/>
    <cellStyle name="Normal 4" xfId="272"/>
    <cellStyle name="Normal 4 113" xfId="273"/>
    <cellStyle name="Normal 5" xfId="274"/>
    <cellStyle name="Normal 6" xfId="275"/>
    <cellStyle name="Normal 7" xfId="276"/>
    <cellStyle name="Normal 73" xfId="5"/>
    <cellStyle name="Normal 8" xfId="277"/>
    <cellStyle name="Percent 11" xfId="278"/>
    <cellStyle name="Percent 11 2" xfId="279"/>
    <cellStyle name="Percent 11 3" xfId="280"/>
    <cellStyle name="Percent 11 4" xfId="281"/>
    <cellStyle name="Percent 12" xfId="282"/>
    <cellStyle name="Percent 12 2" xfId="283"/>
    <cellStyle name="Percent 12 3" xfId="284"/>
    <cellStyle name="Percent 12 4" xfId="285"/>
    <cellStyle name="Percent 2" xfId="286"/>
    <cellStyle name="Percent 3" xfId="287"/>
    <cellStyle name="Percent 35" xfId="288"/>
    <cellStyle name="Percent 6" xfId="289"/>
    <cellStyle name="Percent 6 2" xfId="290"/>
    <cellStyle name="Percent 6 3" xfId="291"/>
    <cellStyle name="Percent 6 4" xfId="29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4" Type="http://schemas.openxmlformats.org/officeDocument/2006/relationships/externalLink" Target="externalLinks/externalLink2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Video%202010%20Revenue%209-30-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13%20Monthly%20Revenue%20by%20Segment%20Joanna%2006-10-14%20cop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10 Video Revenue"/>
      <sheetName val="2011 Video Revenue"/>
      <sheetName val="2012 Video Revenue"/>
      <sheetName val="2010 Netflix Licenses"/>
      <sheetName val="2010 REAL License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Monthly P&amp;L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7"/>
  </sheetPr>
  <dimension ref="A1:AD31"/>
  <sheetViews>
    <sheetView tabSelected="1" zoomScale="115" zoomScaleNormal="115" zoomScalePageLayoutView="115" workbookViewId="0">
      <pane xSplit="17" ySplit="4" topLeftCell="R5" activePane="bottomRight" state="frozen"/>
      <selection pane="topRight" activeCell="O1" sqref="O1"/>
      <selection pane="bottomLeft" activeCell="A5" sqref="A5"/>
      <selection pane="bottomRight" activeCell="D1" sqref="D1:D1048576"/>
    </sheetView>
  </sheetViews>
  <sheetFormatPr baseColWidth="10" defaultColWidth="8.83203125" defaultRowHeight="12" x14ac:dyDescent="0"/>
  <cols>
    <col min="1" max="1" width="25.33203125" hidden="1" customWidth="1"/>
    <col min="2" max="2" width="25.33203125" customWidth="1"/>
    <col min="3" max="3" width="25.33203125" hidden="1" customWidth="1"/>
    <col min="4" max="4" width="24.83203125" style="1" hidden="1" customWidth="1"/>
    <col min="5" max="13" width="13.33203125" hidden="1" customWidth="1"/>
    <col min="14" max="14" width="14.6640625" hidden="1" customWidth="1"/>
    <col min="15" max="16" width="13.83203125" hidden="1" customWidth="1"/>
    <col min="17" max="17" width="14.83203125" hidden="1" customWidth="1"/>
    <col min="18" max="18" width="14" bestFit="1" customWidth="1"/>
    <col min="19" max="26" width="13.33203125" bestFit="1" customWidth="1"/>
    <col min="27" max="27" width="14.6640625" customWidth="1"/>
    <col min="28" max="29" width="13.83203125" customWidth="1"/>
    <col min="30" max="30" width="14.83203125" customWidth="1"/>
  </cols>
  <sheetData>
    <row r="1" spans="1:30">
      <c r="D1" s="22" t="s">
        <v>18</v>
      </c>
    </row>
    <row r="2" spans="1:30" ht="13" thickBot="1"/>
    <row r="3" spans="1:30">
      <c r="A3" t="s">
        <v>39</v>
      </c>
      <c r="B3" t="s">
        <v>40</v>
      </c>
      <c r="C3" t="s">
        <v>41</v>
      </c>
      <c r="D3" s="1" t="s">
        <v>42</v>
      </c>
      <c r="E3" s="40">
        <v>2011</v>
      </c>
      <c r="F3" s="41"/>
      <c r="G3" s="41"/>
      <c r="H3" s="41"/>
      <c r="I3" s="41"/>
      <c r="J3" s="41"/>
      <c r="K3" s="41"/>
      <c r="L3" s="41"/>
      <c r="M3" s="41"/>
      <c r="N3" s="41"/>
      <c r="O3" s="41"/>
      <c r="P3" s="42"/>
      <c r="Q3" s="2"/>
      <c r="R3" s="40">
        <v>2013</v>
      </c>
      <c r="S3" s="41"/>
      <c r="T3" s="41"/>
      <c r="U3" s="41"/>
      <c r="V3" s="41"/>
      <c r="W3" s="41"/>
      <c r="X3" s="41"/>
      <c r="Y3" s="41"/>
      <c r="Z3" s="41"/>
      <c r="AA3" s="41"/>
      <c r="AB3" s="41"/>
      <c r="AC3" s="42"/>
      <c r="AD3" s="2"/>
    </row>
    <row r="4" spans="1:30" ht="13" thickBot="1">
      <c r="E4" s="3">
        <v>40544</v>
      </c>
      <c r="F4" s="4">
        <v>40575</v>
      </c>
      <c r="G4" s="4">
        <v>40603</v>
      </c>
      <c r="H4" s="4">
        <v>40634</v>
      </c>
      <c r="I4" s="4">
        <v>40664</v>
      </c>
      <c r="J4" s="4">
        <v>40695</v>
      </c>
      <c r="K4" s="4">
        <v>40725</v>
      </c>
      <c r="L4" s="4">
        <v>40756</v>
      </c>
      <c r="M4" s="4">
        <v>40787</v>
      </c>
      <c r="N4" s="4">
        <v>40817</v>
      </c>
      <c r="O4" s="4">
        <v>40848</v>
      </c>
      <c r="P4" s="4">
        <v>40878</v>
      </c>
      <c r="Q4" s="5" t="s">
        <v>0</v>
      </c>
      <c r="R4" s="3">
        <v>41275</v>
      </c>
      <c r="S4" s="4">
        <v>41306</v>
      </c>
      <c r="T4" s="4">
        <v>41334</v>
      </c>
      <c r="U4" s="4">
        <v>41365</v>
      </c>
      <c r="V4" s="4">
        <v>41395</v>
      </c>
      <c r="W4" s="4">
        <v>41426</v>
      </c>
      <c r="X4" s="4">
        <v>41456</v>
      </c>
      <c r="Y4" s="4">
        <v>41487</v>
      </c>
      <c r="Z4" s="4">
        <v>41518</v>
      </c>
      <c r="AA4" s="4">
        <v>41548</v>
      </c>
      <c r="AB4" s="4">
        <v>41579</v>
      </c>
      <c r="AC4" s="4">
        <v>41609</v>
      </c>
      <c r="AD4" s="6" t="s">
        <v>1</v>
      </c>
    </row>
    <row r="5" spans="1:30" s="12" customFormat="1" ht="13" thickBot="1">
      <c r="A5" s="23" t="s">
        <v>2</v>
      </c>
      <c r="B5" s="23" t="str">
        <f>A5</f>
        <v>Revenue</v>
      </c>
      <c r="C5" s="23"/>
      <c r="D5" s="7" t="s">
        <v>2</v>
      </c>
      <c r="E5" s="8"/>
      <c r="F5" s="9"/>
      <c r="G5" s="9"/>
      <c r="H5" s="9"/>
      <c r="I5" s="9"/>
      <c r="J5" s="9"/>
      <c r="K5" s="9"/>
      <c r="L5" s="9"/>
      <c r="M5" s="9"/>
      <c r="N5" s="9"/>
      <c r="O5" s="9"/>
      <c r="P5" s="10"/>
      <c r="Q5" s="11"/>
      <c r="R5" s="8"/>
      <c r="S5" s="9"/>
      <c r="T5" s="9"/>
      <c r="U5" s="9"/>
      <c r="V5" s="9"/>
      <c r="W5" s="9"/>
      <c r="X5" s="9"/>
      <c r="Y5" s="9"/>
      <c r="Z5" s="9"/>
      <c r="AA5" s="9"/>
      <c r="AB5" s="9"/>
      <c r="AC5" s="10"/>
      <c r="AD5" s="11"/>
    </row>
    <row r="6" spans="1:30" s="14" customFormat="1">
      <c r="A6" s="24" t="s">
        <v>19</v>
      </c>
      <c r="B6" s="24" t="str">
        <f>A7</f>
        <v>Physical</v>
      </c>
      <c r="C6" s="32" t="s">
        <v>20</v>
      </c>
      <c r="D6" s="35" t="s">
        <v>3</v>
      </c>
      <c r="E6" s="13" t="e">
        <f>+#REF!</f>
        <v>#REF!</v>
      </c>
      <c r="F6" s="13" t="e">
        <f>+#REF!</f>
        <v>#REF!</v>
      </c>
      <c r="G6" s="13" t="e">
        <f>+#REF!</f>
        <v>#REF!</v>
      </c>
      <c r="H6" s="13" t="e">
        <f>+#REF!</f>
        <v>#REF!</v>
      </c>
      <c r="I6" s="13" t="e">
        <f>+#REF!</f>
        <v>#REF!</v>
      </c>
      <c r="J6" s="13" t="e">
        <f>+#REF!</f>
        <v>#REF!</v>
      </c>
      <c r="K6" s="13" t="e">
        <f>+#REF!</f>
        <v>#REF!</v>
      </c>
      <c r="L6" s="13" t="e">
        <f>+#REF!</f>
        <v>#REF!</v>
      </c>
      <c r="M6" s="13" t="e">
        <f>+#REF!</f>
        <v>#REF!</v>
      </c>
      <c r="N6" s="13" t="e">
        <f>+#REF!</f>
        <v>#REF!</v>
      </c>
      <c r="O6" s="13" t="e">
        <f>+#REF!</f>
        <v>#REF!</v>
      </c>
      <c r="P6" s="13" t="e">
        <f>+#REF!</f>
        <v>#REF!</v>
      </c>
      <c r="Q6" s="13" t="e">
        <f>SUM(E6:P6)</f>
        <v>#REF!</v>
      </c>
      <c r="R6" s="13">
        <v>446478.88</v>
      </c>
      <c r="S6" s="13">
        <v>236991.79</v>
      </c>
      <c r="T6" s="13">
        <v>447187.22</v>
      </c>
      <c r="U6" s="13">
        <v>289628.24</v>
      </c>
      <c r="V6" s="13">
        <v>378009.75999999983</v>
      </c>
      <c r="W6" s="13">
        <v>271853.21999999997</v>
      </c>
      <c r="X6" s="13">
        <v>283439.64</v>
      </c>
      <c r="Y6" s="13">
        <v>261436.74</v>
      </c>
      <c r="Z6" s="13">
        <v>433749.3</v>
      </c>
      <c r="AA6" s="13">
        <v>331305.84000000003</v>
      </c>
      <c r="AB6" s="13">
        <v>234542.15</v>
      </c>
      <c r="AC6" s="13">
        <v>356092.62</v>
      </c>
      <c r="AD6" s="13">
        <f>SUM(R6:AC6)</f>
        <v>3970715.4</v>
      </c>
    </row>
    <row r="7" spans="1:30" s="14" customFormat="1">
      <c r="A7" s="25" t="s">
        <v>20</v>
      </c>
      <c r="B7" s="25" t="str">
        <f>A8</f>
        <v>Delivery</v>
      </c>
      <c r="C7" s="32" t="s">
        <v>21</v>
      </c>
      <c r="D7" s="35" t="s">
        <v>4</v>
      </c>
      <c r="E7" s="13" t="e">
        <f>+#REF!</f>
        <v>#REF!</v>
      </c>
      <c r="F7" s="13" t="e">
        <f>+#REF!</f>
        <v>#REF!</v>
      </c>
      <c r="G7" s="13" t="e">
        <f>+#REF!</f>
        <v>#REF!</v>
      </c>
      <c r="H7" s="13" t="e">
        <f>+#REF!</f>
        <v>#REF!</v>
      </c>
      <c r="I7" s="13" t="e">
        <f>+#REF!</f>
        <v>#REF!</v>
      </c>
      <c r="J7" s="13" t="e">
        <f>+#REF!</f>
        <v>#REF!</v>
      </c>
      <c r="K7" s="13" t="e">
        <f>+#REF!</f>
        <v>#REF!</v>
      </c>
      <c r="L7" s="13" t="e">
        <f>+#REF!</f>
        <v>#REF!</v>
      </c>
      <c r="M7" s="13" t="e">
        <f>+#REF!</f>
        <v>#REF!</v>
      </c>
      <c r="N7" s="13" t="e">
        <f>+#REF!</f>
        <v>#REF!</v>
      </c>
      <c r="O7" s="13" t="e">
        <f>+#REF!</f>
        <v>#REF!</v>
      </c>
      <c r="P7" s="13" t="e">
        <f>+#REF!</f>
        <v>#REF!</v>
      </c>
      <c r="Q7" s="13" t="e">
        <f t="shared" ref="Q7:Q13" si="0">SUM(E7:P7)</f>
        <v>#REF!</v>
      </c>
      <c r="R7" s="13">
        <v>94432.78</v>
      </c>
      <c r="S7" s="13">
        <v>89344.24</v>
      </c>
      <c r="T7" s="13">
        <v>84844.44</v>
      </c>
      <c r="U7" s="13">
        <v>70454.41</v>
      </c>
      <c r="V7" s="13">
        <v>43108</v>
      </c>
      <c r="W7" s="13">
        <v>62962.86</v>
      </c>
      <c r="X7" s="13">
        <v>38802.86</v>
      </c>
      <c r="Y7" s="13">
        <v>45275.88</v>
      </c>
      <c r="Z7" s="13">
        <v>48458</v>
      </c>
      <c r="AA7" s="13">
        <v>37896.28</v>
      </c>
      <c r="AB7" s="13">
        <v>31496</v>
      </c>
      <c r="AC7" s="13">
        <v>39908</v>
      </c>
      <c r="AD7" s="13">
        <f t="shared" ref="AD7:AD19" si="1">SUM(R7:AC7)</f>
        <v>686983.75</v>
      </c>
    </row>
    <row r="8" spans="1:30">
      <c r="A8" s="25" t="s">
        <v>21</v>
      </c>
      <c r="B8" s="25" t="str">
        <f>A6</f>
        <v>Orchard Digital &amp; Mobile</v>
      </c>
      <c r="C8" s="32" t="s">
        <v>37</v>
      </c>
      <c r="D8" s="33" t="s">
        <v>5</v>
      </c>
      <c r="E8" s="34" t="e">
        <f>+#REF!+#REF!</f>
        <v>#REF!</v>
      </c>
      <c r="F8" s="34" t="e">
        <f>+#REF!+#REF!</f>
        <v>#REF!</v>
      </c>
      <c r="G8" s="34" t="e">
        <f>+#REF!+#REF!</f>
        <v>#REF!</v>
      </c>
      <c r="H8" s="34" t="e">
        <f>+#REF!+#REF!</f>
        <v>#REF!</v>
      </c>
      <c r="I8" s="34" t="e">
        <f>+#REF!+#REF!</f>
        <v>#REF!</v>
      </c>
      <c r="J8" s="34" t="e">
        <f>+#REF!+#REF!</f>
        <v>#REF!</v>
      </c>
      <c r="K8" s="34" t="e">
        <f>+#REF!+#REF!</f>
        <v>#REF!</v>
      </c>
      <c r="L8" s="34" t="e">
        <f>#REF!+(#REF!/5)+#REF!</f>
        <v>#REF!</v>
      </c>
      <c r="M8" s="34" t="e">
        <f>#REF!+(#REF!/5)+#REF!</f>
        <v>#REF!</v>
      </c>
      <c r="N8" s="34" t="e">
        <f>#REF!+#REF!</f>
        <v>#REF!</v>
      </c>
      <c r="O8" s="34" t="e">
        <f>#REF!+#REF!</f>
        <v>#REF!</v>
      </c>
      <c r="P8" s="34" t="e">
        <f>#REF!+#REF!+#REF!</f>
        <v>#REF!</v>
      </c>
      <c r="Q8" s="34" t="e">
        <f t="shared" si="0"/>
        <v>#REF!</v>
      </c>
      <c r="R8" s="34">
        <v>8658197.1799999997</v>
      </c>
      <c r="S8" s="34">
        <v>8042971.8600000003</v>
      </c>
      <c r="T8" s="34">
        <v>6928655.9000000004</v>
      </c>
      <c r="U8" s="34">
        <v>10310362.2486827</v>
      </c>
      <c r="V8" s="34">
        <v>8627392.0800000001</v>
      </c>
      <c r="W8" s="34">
        <v>7468435.71</v>
      </c>
      <c r="X8" s="34">
        <v>8351684.0816799998</v>
      </c>
      <c r="Y8" s="34">
        <v>8500712.2239999995</v>
      </c>
      <c r="Z8" s="34">
        <v>9805671.8239999991</v>
      </c>
      <c r="AA8" s="34">
        <v>9541466.7971199993</v>
      </c>
      <c r="AB8" s="34">
        <v>9411254.5700000003</v>
      </c>
      <c r="AC8" s="34">
        <v>10828761.776000001</v>
      </c>
      <c r="AD8" s="34">
        <f t="shared" si="1"/>
        <v>106475566.2514827</v>
      </c>
    </row>
    <row r="9" spans="1:30">
      <c r="A9" s="25" t="s">
        <v>22</v>
      </c>
      <c r="B9" s="25" t="str">
        <f>A9</f>
        <v>Film &amp; TV Sync</v>
      </c>
      <c r="C9" s="32" t="s">
        <v>36</v>
      </c>
      <c r="D9" s="35" t="s">
        <v>6</v>
      </c>
      <c r="E9" s="13" t="e">
        <f>+#REF!</f>
        <v>#REF!</v>
      </c>
      <c r="F9" s="13" t="e">
        <f>+#REF!</f>
        <v>#REF!</v>
      </c>
      <c r="G9" s="13" t="e">
        <f>+#REF!</f>
        <v>#REF!</v>
      </c>
      <c r="H9" s="13" t="e">
        <f>+#REF!</f>
        <v>#REF!</v>
      </c>
      <c r="I9" s="13" t="e">
        <f>+#REF!</f>
        <v>#REF!</v>
      </c>
      <c r="J9" s="13" t="e">
        <f>+#REF!</f>
        <v>#REF!</v>
      </c>
      <c r="K9" s="13" t="e">
        <f>+#REF!</f>
        <v>#REF!</v>
      </c>
      <c r="L9" s="13" t="e">
        <f>+#REF!</f>
        <v>#REF!</v>
      </c>
      <c r="M9" s="13" t="e">
        <f>+#REF!</f>
        <v>#REF!</v>
      </c>
      <c r="N9" s="13" t="e">
        <f>+#REF!</f>
        <v>#REF!</v>
      </c>
      <c r="O9" s="13" t="e">
        <f>+#REF!</f>
        <v>#REF!</v>
      </c>
      <c r="P9" s="13" t="e">
        <f>+#REF!</f>
        <v>#REF!</v>
      </c>
      <c r="Q9" s="13" t="e">
        <f t="shared" si="0"/>
        <v>#REF!</v>
      </c>
      <c r="R9" s="13">
        <v>90305.2</v>
      </c>
      <c r="S9" s="13">
        <v>197500</v>
      </c>
      <c r="T9" s="13">
        <v>62418.5</v>
      </c>
      <c r="U9" s="13">
        <v>33000</v>
      </c>
      <c r="V9" s="13">
        <v>43253.52</v>
      </c>
      <c r="W9" s="13">
        <v>68365.75</v>
      </c>
      <c r="X9" s="13">
        <v>99670.58</v>
      </c>
      <c r="Y9" s="13">
        <v>74625</v>
      </c>
      <c r="Z9" s="13">
        <v>106243.75</v>
      </c>
      <c r="AA9" s="13">
        <v>49119.34</v>
      </c>
      <c r="AB9" s="13">
        <v>31795.8</v>
      </c>
      <c r="AC9" s="13">
        <v>3000</v>
      </c>
      <c r="AD9" s="13">
        <f t="shared" si="1"/>
        <v>859297.44000000006</v>
      </c>
    </row>
    <row r="10" spans="1:30">
      <c r="A10" s="24" t="s">
        <v>23</v>
      </c>
      <c r="B10" s="24" t="str">
        <f>A13</f>
        <v>Mechanical Admin &amp; Overrides</v>
      </c>
      <c r="C10" s="32" t="s">
        <v>7</v>
      </c>
      <c r="D10" s="35" t="s">
        <v>7</v>
      </c>
      <c r="E10" s="13" t="e">
        <f>+#REF!</f>
        <v>#REF!</v>
      </c>
      <c r="F10" s="13" t="e">
        <f>+#REF!</f>
        <v>#REF!</v>
      </c>
      <c r="G10" s="13" t="e">
        <f>+#REF!</f>
        <v>#REF!</v>
      </c>
      <c r="H10" s="13" t="e">
        <f>+#REF!</f>
        <v>#REF!</v>
      </c>
      <c r="I10" s="13" t="e">
        <f>+#REF!</f>
        <v>#REF!</v>
      </c>
      <c r="J10" s="13" t="e">
        <f>+#REF!</f>
        <v>#REF!</v>
      </c>
      <c r="K10" s="13" t="e">
        <f>+#REF!</f>
        <v>#REF!</v>
      </c>
      <c r="L10" s="13" t="e">
        <f>+#REF!</f>
        <v>#REF!</v>
      </c>
      <c r="M10" s="13" t="e">
        <f>+#REF!</f>
        <v>#REF!</v>
      </c>
      <c r="N10" s="13" t="e">
        <f>+#REF!</f>
        <v>#REF!</v>
      </c>
      <c r="O10" s="13" t="e">
        <f>+#REF!</f>
        <v>#REF!</v>
      </c>
      <c r="P10" s="13" t="e">
        <f>+#REF!+#REF!</f>
        <v>#REF!</v>
      </c>
      <c r="Q10" s="13" t="e">
        <f t="shared" si="0"/>
        <v>#REF!</v>
      </c>
      <c r="R10" s="13">
        <v>69418</v>
      </c>
      <c r="S10" s="13">
        <v>69418</v>
      </c>
      <c r="T10" s="13">
        <v>254664.43</v>
      </c>
      <c r="U10" s="13">
        <v>114119.41</v>
      </c>
      <c r="V10" s="13">
        <v>181045.13</v>
      </c>
      <c r="W10" s="13">
        <v>84000</v>
      </c>
      <c r="X10" s="13">
        <v>78538.53</v>
      </c>
      <c r="Y10" s="13">
        <v>82001</v>
      </c>
      <c r="Z10" s="13">
        <v>190186.79</v>
      </c>
      <c r="AA10" s="13">
        <v>78064.59</v>
      </c>
      <c r="AB10" s="13">
        <v>81000.66</v>
      </c>
      <c r="AC10" s="13">
        <v>81000.34</v>
      </c>
      <c r="AD10" s="13">
        <f t="shared" si="1"/>
        <v>1363456.8800000001</v>
      </c>
    </row>
    <row r="11" spans="1:30">
      <c r="A11" s="25" t="s">
        <v>24</v>
      </c>
      <c r="B11" s="25" t="str">
        <f>A10</f>
        <v>Orchard Video</v>
      </c>
      <c r="C11" s="32" t="s">
        <v>37</v>
      </c>
      <c r="D11" s="15" t="s">
        <v>8</v>
      </c>
      <c r="E11" s="13" t="e">
        <f>+#REF!</f>
        <v>#REF!</v>
      </c>
      <c r="F11" s="13" t="e">
        <f>+#REF!</f>
        <v>#REF!</v>
      </c>
      <c r="G11" s="13" t="e">
        <f>+#REF!</f>
        <v>#REF!</v>
      </c>
      <c r="H11" s="13" t="e">
        <f>+#REF!</f>
        <v>#REF!</v>
      </c>
      <c r="I11" s="13" t="e">
        <f>+#REF!</f>
        <v>#REF!</v>
      </c>
      <c r="J11" s="13" t="e">
        <f>+#REF!</f>
        <v>#REF!</v>
      </c>
      <c r="K11" s="13" t="e">
        <f>+#REF!</f>
        <v>#REF!</v>
      </c>
      <c r="L11" s="13" t="e">
        <f>+#REF!</f>
        <v>#REF!</v>
      </c>
      <c r="M11" s="13" t="e">
        <f>+#REF!</f>
        <v>#REF!</v>
      </c>
      <c r="N11" s="13" t="e">
        <f>+#REF!</f>
        <v>#REF!</v>
      </c>
      <c r="O11" s="13" t="e">
        <f>+#REF!</f>
        <v>#REF!</v>
      </c>
      <c r="P11" s="13" t="e">
        <f>+#REF!</f>
        <v>#REF!</v>
      </c>
      <c r="Q11" s="13" t="e">
        <f t="shared" si="0"/>
        <v>#REF!</v>
      </c>
      <c r="R11" s="13">
        <v>303734.24000000005</v>
      </c>
      <c r="S11" s="13">
        <v>258664.55000000002</v>
      </c>
      <c r="T11" s="13">
        <v>208756.65000000002</v>
      </c>
      <c r="U11" s="13">
        <v>301345.59000000003</v>
      </c>
      <c r="V11" s="13">
        <v>203735.06</v>
      </c>
      <c r="W11" s="13">
        <v>329806.46000000002</v>
      </c>
      <c r="X11" s="13">
        <v>472951</v>
      </c>
      <c r="Y11" s="13">
        <v>341226.96</v>
      </c>
      <c r="Z11" s="13">
        <v>-45180.619999999995</v>
      </c>
      <c r="AA11" s="13">
        <v>539620</v>
      </c>
      <c r="AB11" s="13">
        <v>523930.92000000004</v>
      </c>
      <c r="AC11" s="13">
        <v>566995.12999999989</v>
      </c>
      <c r="AD11" s="13">
        <f t="shared" si="1"/>
        <v>4005585.94</v>
      </c>
    </row>
    <row r="12" spans="1:30">
      <c r="A12" s="25" t="s">
        <v>25</v>
      </c>
      <c r="B12" s="25" t="str">
        <f>A21</f>
        <v>Orch Video Network</v>
      </c>
      <c r="C12" s="32" t="s">
        <v>37</v>
      </c>
      <c r="D12" s="15" t="s">
        <v>9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>
        <v>660263.32499890658</v>
      </c>
      <c r="S12" s="13">
        <v>693251.43499890668</v>
      </c>
      <c r="T12" s="13">
        <v>773759.11499890662</v>
      </c>
      <c r="U12" s="13">
        <v>934916.41</v>
      </c>
      <c r="V12" s="13">
        <v>1006812.62</v>
      </c>
      <c r="W12" s="16">
        <v>992753.34</v>
      </c>
      <c r="X12" s="13">
        <v>891782</v>
      </c>
      <c r="Y12" s="13">
        <v>886477.3</v>
      </c>
      <c r="Z12" s="13">
        <v>1189548.2000000002</v>
      </c>
      <c r="AA12" s="13">
        <v>1379294</v>
      </c>
      <c r="AB12" s="13">
        <v>1543159.1685000001</v>
      </c>
      <c r="AC12" s="13">
        <v>2141444</v>
      </c>
      <c r="AD12" s="13">
        <f t="shared" si="1"/>
        <v>13093460.91349672</v>
      </c>
    </row>
    <row r="13" spans="1:30">
      <c r="A13" s="25" t="s">
        <v>26</v>
      </c>
      <c r="B13" s="25" t="str">
        <f>A11</f>
        <v>Orchard Performance</v>
      </c>
      <c r="C13" s="32" t="s">
        <v>35</v>
      </c>
      <c r="D13" s="36" t="s">
        <v>10</v>
      </c>
      <c r="E13" s="13" t="e">
        <f>#REF!/3</f>
        <v>#REF!</v>
      </c>
      <c r="F13" s="13" t="e">
        <f>#REF!/3</f>
        <v>#REF!</v>
      </c>
      <c r="G13" s="13" t="e">
        <f>#REF!/3</f>
        <v>#REF!</v>
      </c>
      <c r="H13" s="13" t="e">
        <f>#REF!/3</f>
        <v>#REF!</v>
      </c>
      <c r="I13" s="13" t="e">
        <f>#REF!/3</f>
        <v>#REF!</v>
      </c>
      <c r="J13" s="13" t="e">
        <f>#REF!/3</f>
        <v>#REF!</v>
      </c>
      <c r="K13" s="13" t="e">
        <f>#REF!/3+(#REF!/3)</f>
        <v>#REF!</v>
      </c>
      <c r="L13" s="13" t="e">
        <f>#REF!/3+(#REF!/3)</f>
        <v>#REF!</v>
      </c>
      <c r="M13" s="13" t="e">
        <f>#REF!/3+(#REF!/3)</f>
        <v>#REF!</v>
      </c>
      <c r="N13" s="13" t="e">
        <f>#REF!/3</f>
        <v>#REF!</v>
      </c>
      <c r="O13" s="13" t="e">
        <f>#REF!/3</f>
        <v>#REF!</v>
      </c>
      <c r="P13" s="13" t="e">
        <f>#REF!/3</f>
        <v>#REF!</v>
      </c>
      <c r="Q13" s="13" t="e">
        <f t="shared" si="0"/>
        <v>#REF!</v>
      </c>
      <c r="R13" s="13">
        <v>210619.87333333332</v>
      </c>
      <c r="S13" s="13">
        <v>280887.75333333336</v>
      </c>
      <c r="T13" s="13">
        <v>350604.85333333333</v>
      </c>
      <c r="U13" s="13">
        <v>305975.24</v>
      </c>
      <c r="V13" s="13">
        <v>296738.96999999997</v>
      </c>
      <c r="W13" s="13">
        <v>810418.65</v>
      </c>
      <c r="X13" s="13">
        <v>443715.05</v>
      </c>
      <c r="Y13" s="13">
        <v>425108.89</v>
      </c>
      <c r="Z13" s="13">
        <v>907308.39</v>
      </c>
      <c r="AA13" s="13">
        <v>483656</v>
      </c>
      <c r="AB13" s="13">
        <v>490031.02</v>
      </c>
      <c r="AC13" s="13">
        <v>736816.25</v>
      </c>
      <c r="AD13" s="13">
        <f t="shared" si="1"/>
        <v>5741880.9399999995</v>
      </c>
    </row>
    <row r="14" spans="1:30">
      <c r="A14" s="25" t="s">
        <v>11</v>
      </c>
      <c r="B14" s="25" t="str">
        <f>A14</f>
        <v>Other</v>
      </c>
      <c r="C14" s="32" t="s">
        <v>11</v>
      </c>
      <c r="D14" s="36" t="s">
        <v>11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>
        <v>934.31</v>
      </c>
      <c r="S14" s="13">
        <v>746.85</v>
      </c>
      <c r="T14" s="13">
        <v>1046.5999999999999</v>
      </c>
      <c r="U14" s="13">
        <v>1839.92</v>
      </c>
      <c r="V14" s="13">
        <v>1092.6799999999998</v>
      </c>
      <c r="W14" s="13">
        <v>7084.83</v>
      </c>
      <c r="X14" s="13">
        <v>469.05</v>
      </c>
      <c r="Y14" s="13">
        <v>868.81</v>
      </c>
      <c r="Z14" s="13">
        <v>482.599999999999</v>
      </c>
      <c r="AA14" s="13">
        <v>1348.08</v>
      </c>
      <c r="AB14" s="13">
        <v>645.91</v>
      </c>
      <c r="AC14" s="13">
        <v>1835.05</v>
      </c>
      <c r="AD14" s="13">
        <f t="shared" si="1"/>
        <v>18394.689999999999</v>
      </c>
    </row>
    <row r="15" spans="1:30">
      <c r="A15" s="24" t="s">
        <v>27</v>
      </c>
      <c r="B15" s="24" t="str">
        <f>A15</f>
        <v>IODA Digital</v>
      </c>
      <c r="C15" s="32" t="s">
        <v>37</v>
      </c>
      <c r="D15" s="15" t="s">
        <v>12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>
        <v>7902321.7616677601</v>
      </c>
      <c r="S15" s="13">
        <v>7354182.7616677601</v>
      </c>
      <c r="T15" s="13">
        <v>5985764.7616677601</v>
      </c>
      <c r="U15" s="13">
        <v>5533214.25</v>
      </c>
      <c r="V15" s="13">
        <v>4423481.6500000004</v>
      </c>
      <c r="W15" s="18">
        <v>4052058.78</v>
      </c>
      <c r="X15" s="18">
        <v>4385344.0583199998</v>
      </c>
      <c r="Y15" s="18">
        <v>4137624.0060000001</v>
      </c>
      <c r="Z15" s="13">
        <v>4103942.2960000001</v>
      </c>
      <c r="AA15" s="18">
        <v>5179427.6918799998</v>
      </c>
      <c r="AB15" s="18">
        <v>4327023.2515000002</v>
      </c>
      <c r="AC15" s="18">
        <v>3836016.1940000001</v>
      </c>
      <c r="AD15" s="13">
        <f t="shared" si="1"/>
        <v>61220401.462703288</v>
      </c>
    </row>
    <row r="16" spans="1:30">
      <c r="A16" s="24" t="s">
        <v>28</v>
      </c>
      <c r="B16" s="26" t="str">
        <f>A17</f>
        <v>RED Service Rev</v>
      </c>
      <c r="C16" s="32" t="s">
        <v>37</v>
      </c>
      <c r="D16" s="38" t="s">
        <v>13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>
        <v>169226</v>
      </c>
      <c r="S16" s="13">
        <v>166245</v>
      </c>
      <c r="T16" s="13">
        <v>196979</v>
      </c>
      <c r="U16" s="13">
        <v>212768</v>
      </c>
      <c r="V16" s="13">
        <v>146041.22</v>
      </c>
      <c r="W16" s="13">
        <v>220758</v>
      </c>
      <c r="X16" s="13">
        <v>237899.4</v>
      </c>
      <c r="Y16" s="13">
        <v>211920.03</v>
      </c>
      <c r="Z16" s="13">
        <v>77703.31</v>
      </c>
      <c r="AA16" s="13">
        <v>274387.03999999998</v>
      </c>
      <c r="AB16" s="13">
        <v>155939.20000000001</v>
      </c>
      <c r="AC16" s="13">
        <v>357492.28</v>
      </c>
      <c r="AD16" s="13">
        <f t="shared" si="1"/>
        <v>2427358.48</v>
      </c>
    </row>
    <row r="17" spans="1:30">
      <c r="A17" s="26" t="s">
        <v>29</v>
      </c>
      <c r="B17" s="30" t="str">
        <f>A19</f>
        <v>IRIS Digital</v>
      </c>
      <c r="C17" s="32" t="s">
        <v>37</v>
      </c>
      <c r="D17" s="15" t="s">
        <v>14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>
        <v>466127</v>
      </c>
      <c r="S17" s="17">
        <v>406014.71999999997</v>
      </c>
      <c r="T17" s="13">
        <v>346474.41</v>
      </c>
      <c r="U17" s="13">
        <v>544255.25</v>
      </c>
      <c r="V17" s="13">
        <v>449729.31</v>
      </c>
      <c r="W17" s="13">
        <v>234905.25</v>
      </c>
      <c r="X17" s="18">
        <v>279597.69</v>
      </c>
      <c r="Y17" s="18">
        <v>261324.02</v>
      </c>
      <c r="Z17" s="13">
        <v>276235.09999999998</v>
      </c>
      <c r="AA17" s="18">
        <v>329257.44</v>
      </c>
      <c r="AB17" s="18">
        <v>310086.32</v>
      </c>
      <c r="AC17" s="18">
        <v>176620.34</v>
      </c>
      <c r="AD17" s="13">
        <f t="shared" si="1"/>
        <v>4080626.8499999996</v>
      </c>
    </row>
    <row r="18" spans="1:30">
      <c r="A18" s="26" t="s">
        <v>30</v>
      </c>
      <c r="B18" s="26" t="str">
        <f>A18</f>
        <v>Other Service Rev</v>
      </c>
      <c r="C18" s="32" t="s">
        <v>38</v>
      </c>
      <c r="D18" s="37" t="s">
        <v>15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9"/>
      <c r="T18" s="13"/>
      <c r="U18" s="13"/>
      <c r="V18" s="13"/>
      <c r="W18" s="13">
        <v>88015</v>
      </c>
      <c r="X18" s="13">
        <v>40173.4</v>
      </c>
      <c r="Y18" s="13">
        <v>37547</v>
      </c>
      <c r="Z18" s="13">
        <v>35553</v>
      </c>
      <c r="AA18" s="13">
        <v>54387</v>
      </c>
      <c r="AB18" s="13">
        <v>47714.83</v>
      </c>
      <c r="AC18" s="13">
        <v>45667</v>
      </c>
      <c r="AD18" s="13">
        <f t="shared" si="1"/>
        <v>349057.23</v>
      </c>
    </row>
    <row r="19" spans="1:30" ht="13" thickBot="1">
      <c r="A19" s="24" t="s">
        <v>31</v>
      </c>
      <c r="B19" s="24" t="str">
        <f>A22</f>
        <v>Compilations</v>
      </c>
      <c r="C19" s="32" t="s">
        <v>37</v>
      </c>
      <c r="D19" s="15" t="s">
        <v>16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>
        <v>80171</v>
      </c>
      <c r="S19" s="13">
        <v>80171</v>
      </c>
      <c r="T19" s="13">
        <v>80170</v>
      </c>
      <c r="U19" s="13">
        <v>86500.11</v>
      </c>
      <c r="V19" s="13">
        <v>86500.11</v>
      </c>
      <c r="W19" s="13">
        <v>95359</v>
      </c>
      <c r="X19" s="13">
        <v>112427</v>
      </c>
      <c r="Y19" s="13">
        <v>112103</v>
      </c>
      <c r="Z19" s="13">
        <v>123537.8</v>
      </c>
      <c r="AA19" s="13">
        <v>135998</v>
      </c>
      <c r="AB19" s="13">
        <v>144112</v>
      </c>
      <c r="AC19" s="13">
        <v>157411</v>
      </c>
      <c r="AD19" s="13">
        <f t="shared" si="1"/>
        <v>1294460.02</v>
      </c>
    </row>
    <row r="20" spans="1:30" s="12" customFormat="1" ht="13" thickBot="1">
      <c r="A20" s="24" t="s">
        <v>32</v>
      </c>
      <c r="B20" s="24" t="str">
        <f>A23</f>
        <v>TOTAL</v>
      </c>
      <c r="C20" s="30"/>
      <c r="D20" s="20" t="s">
        <v>17</v>
      </c>
      <c r="E20" s="21" t="e">
        <f t="shared" ref="E20:P20" si="2">SUM(E6:E19)</f>
        <v>#REF!</v>
      </c>
      <c r="F20" s="21" t="e">
        <f t="shared" si="2"/>
        <v>#REF!</v>
      </c>
      <c r="G20" s="21" t="e">
        <f t="shared" si="2"/>
        <v>#REF!</v>
      </c>
      <c r="H20" s="21" t="e">
        <f t="shared" si="2"/>
        <v>#REF!</v>
      </c>
      <c r="I20" s="21" t="e">
        <f t="shared" si="2"/>
        <v>#REF!</v>
      </c>
      <c r="J20" s="21" t="e">
        <f t="shared" si="2"/>
        <v>#REF!</v>
      </c>
      <c r="K20" s="21" t="e">
        <f t="shared" si="2"/>
        <v>#REF!</v>
      </c>
      <c r="L20" s="21" t="e">
        <f t="shared" si="2"/>
        <v>#REF!</v>
      </c>
      <c r="M20" s="21" t="e">
        <f t="shared" si="2"/>
        <v>#REF!</v>
      </c>
      <c r="N20" s="21" t="e">
        <f t="shared" si="2"/>
        <v>#REF!</v>
      </c>
      <c r="O20" s="21" t="e">
        <f t="shared" si="2"/>
        <v>#REF!</v>
      </c>
      <c r="P20" s="21" t="e">
        <f t="shared" si="2"/>
        <v>#REF!</v>
      </c>
      <c r="Q20" s="21" t="e">
        <f>SUM(Q6:Q13)</f>
        <v>#REF!</v>
      </c>
      <c r="R20" s="21">
        <f t="shared" ref="R20:AD20" si="3">SUM(R6:R19)</f>
        <v>19152229.549999997</v>
      </c>
      <c r="S20" s="21">
        <f t="shared" si="3"/>
        <v>17876389.960000001</v>
      </c>
      <c r="T20" s="21">
        <f t="shared" si="3"/>
        <v>15721325.880000001</v>
      </c>
      <c r="U20" s="21">
        <f t="shared" si="3"/>
        <v>18738379.078682698</v>
      </c>
      <c r="V20" s="21">
        <f t="shared" si="3"/>
        <v>15886940.110000001</v>
      </c>
      <c r="W20" s="21">
        <f t="shared" si="3"/>
        <v>14786776.85</v>
      </c>
      <c r="X20" s="21">
        <f t="shared" si="3"/>
        <v>15716494.340000002</v>
      </c>
      <c r="Y20" s="21">
        <f t="shared" si="3"/>
        <v>15378250.860000001</v>
      </c>
      <c r="Z20" s="21">
        <f t="shared" si="3"/>
        <v>17253439.740000002</v>
      </c>
      <c r="AA20" s="21">
        <f t="shared" si="3"/>
        <v>18415228.098999999</v>
      </c>
      <c r="AB20" s="21">
        <f t="shared" si="3"/>
        <v>17332731.800000001</v>
      </c>
      <c r="AC20" s="21">
        <f t="shared" si="3"/>
        <v>19329059.98</v>
      </c>
      <c r="AD20" s="21">
        <f t="shared" si="3"/>
        <v>205587246.24768269</v>
      </c>
    </row>
    <row r="21" spans="1:30">
      <c r="A21" s="24" t="s">
        <v>33</v>
      </c>
      <c r="B21" s="29"/>
      <c r="C21" s="29"/>
    </row>
    <row r="22" spans="1:30">
      <c r="A22" s="27" t="s">
        <v>16</v>
      </c>
      <c r="B22" s="29"/>
      <c r="C22" s="29"/>
    </row>
    <row r="23" spans="1:30">
      <c r="A23" s="28" t="s">
        <v>34</v>
      </c>
      <c r="B23" s="29"/>
      <c r="C23" s="29"/>
    </row>
    <row r="24" spans="1:30">
      <c r="C24" s="31"/>
    </row>
    <row r="26" spans="1:30">
      <c r="C26" t="s">
        <v>11</v>
      </c>
    </row>
    <row r="27" spans="1:30">
      <c r="C27" t="s">
        <v>35</v>
      </c>
    </row>
    <row r="28" spans="1:30">
      <c r="C28" t="s">
        <v>20</v>
      </c>
    </row>
    <row r="29" spans="1:30">
      <c r="C29" t="s">
        <v>7</v>
      </c>
    </row>
    <row r="30" spans="1:30">
      <c r="C30" t="s">
        <v>36</v>
      </c>
    </row>
    <row r="31" spans="1:30">
      <c r="C31" t="s">
        <v>21</v>
      </c>
    </row>
  </sheetData>
  <mergeCells count="2">
    <mergeCell ref="E3:P3"/>
    <mergeCell ref="R3:AC3"/>
  </mergeCells>
  <pageMargins left="0.75" right="0.75" top="1" bottom="1" header="0.5" footer="0.5"/>
  <pageSetup scale="55" orientation="landscape" verticalDpi="12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7"/>
  </sheetPr>
  <dimension ref="A1:AA20"/>
  <sheetViews>
    <sheetView zoomScale="115" zoomScaleNormal="115" zoomScalePageLayoutView="115" workbookViewId="0">
      <pane xSplit="14" ySplit="4" topLeftCell="O5" activePane="bottomRight" state="frozen"/>
      <selection pane="topRight" activeCell="O1" sqref="O1"/>
      <selection pane="bottomLeft" activeCell="A5" sqref="A5"/>
      <selection pane="bottomRight" activeCell="R25" sqref="R25"/>
    </sheetView>
  </sheetViews>
  <sheetFormatPr baseColWidth="10" defaultColWidth="8.83203125" defaultRowHeight="12" x14ac:dyDescent="0"/>
  <cols>
    <col min="1" max="1" width="24.83203125" style="1" customWidth="1"/>
    <col min="2" max="10" width="13.33203125" hidden="1" customWidth="1"/>
    <col min="11" max="11" width="14.6640625" hidden="1" customWidth="1"/>
    <col min="12" max="13" width="13.83203125" hidden="1" customWidth="1"/>
    <col min="14" max="14" width="14.83203125" hidden="1" customWidth="1"/>
    <col min="15" max="15" width="14" bestFit="1" customWidth="1"/>
    <col min="16" max="23" width="13.33203125" bestFit="1" customWidth="1"/>
    <col min="24" max="24" width="14.6640625" customWidth="1"/>
    <col min="25" max="26" width="13.83203125" customWidth="1"/>
    <col min="27" max="27" width="14.83203125" customWidth="1"/>
  </cols>
  <sheetData>
    <row r="1" spans="1:27">
      <c r="A1" s="22" t="s">
        <v>18</v>
      </c>
    </row>
    <row r="2" spans="1:27" ht="13" thickBot="1">
      <c r="A2" s="47"/>
    </row>
    <row r="3" spans="1:27">
      <c r="B3" s="40">
        <v>2011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2"/>
      <c r="N3" s="39"/>
      <c r="O3" s="40">
        <v>2013</v>
      </c>
      <c r="P3" s="41"/>
      <c r="Q3" s="41"/>
      <c r="R3" s="41"/>
      <c r="S3" s="41"/>
      <c r="T3" s="41"/>
      <c r="U3" s="41"/>
      <c r="V3" s="41"/>
      <c r="W3" s="41"/>
      <c r="X3" s="41"/>
      <c r="Y3" s="41"/>
      <c r="Z3" s="42"/>
      <c r="AA3" s="39"/>
    </row>
    <row r="4" spans="1:27" ht="13" thickBot="1">
      <c r="B4" s="3">
        <v>40544</v>
      </c>
      <c r="C4" s="4">
        <v>40575</v>
      </c>
      <c r="D4" s="4">
        <v>40603</v>
      </c>
      <c r="E4" s="4">
        <v>40634</v>
      </c>
      <c r="F4" s="4">
        <v>40664</v>
      </c>
      <c r="G4" s="4">
        <v>40695</v>
      </c>
      <c r="H4" s="4">
        <v>40725</v>
      </c>
      <c r="I4" s="4">
        <v>40756</v>
      </c>
      <c r="J4" s="4">
        <v>40787</v>
      </c>
      <c r="K4" s="4">
        <v>40817</v>
      </c>
      <c r="L4" s="4">
        <v>40848</v>
      </c>
      <c r="M4" s="4">
        <v>40878</v>
      </c>
      <c r="N4" s="5" t="s">
        <v>0</v>
      </c>
      <c r="O4" s="3">
        <v>41275</v>
      </c>
      <c r="P4" s="4">
        <v>41306</v>
      </c>
      <c r="Q4" s="4">
        <v>41334</v>
      </c>
      <c r="R4" s="4">
        <v>41365</v>
      </c>
      <c r="S4" s="4">
        <v>41395</v>
      </c>
      <c r="T4" s="4">
        <v>41426</v>
      </c>
      <c r="U4" s="4">
        <v>41456</v>
      </c>
      <c r="V4" s="4">
        <v>41487</v>
      </c>
      <c r="W4" s="4">
        <v>41518</v>
      </c>
      <c r="X4" s="4">
        <v>41548</v>
      </c>
      <c r="Y4" s="4">
        <v>41579</v>
      </c>
      <c r="Z4" s="4">
        <v>41609</v>
      </c>
      <c r="AA4" s="6" t="s">
        <v>1</v>
      </c>
    </row>
    <row r="5" spans="1:27" s="12" customFormat="1" ht="13" thickBot="1">
      <c r="A5" s="7" t="s">
        <v>2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10"/>
      <c r="N5" s="11"/>
      <c r="O5" s="8"/>
      <c r="P5" s="9"/>
      <c r="Q5" s="9"/>
      <c r="R5" s="9"/>
      <c r="S5" s="9"/>
      <c r="T5" s="9"/>
      <c r="U5" s="9"/>
      <c r="V5" s="9"/>
      <c r="W5" s="9"/>
      <c r="X5" s="9"/>
      <c r="Y5" s="9"/>
      <c r="Z5" s="10"/>
      <c r="AA5" s="11"/>
    </row>
    <row r="6" spans="1:27" s="14" customFormat="1">
      <c r="A6" s="43" t="s">
        <v>3</v>
      </c>
      <c r="B6" s="13" t="e">
        <f>+#REF!</f>
        <v>#REF!</v>
      </c>
      <c r="C6" s="13" t="e">
        <f>+#REF!</f>
        <v>#REF!</v>
      </c>
      <c r="D6" s="13" t="e">
        <f>+#REF!</f>
        <v>#REF!</v>
      </c>
      <c r="E6" s="13" t="e">
        <f>+#REF!</f>
        <v>#REF!</v>
      </c>
      <c r="F6" s="13" t="e">
        <f>+#REF!</f>
        <v>#REF!</v>
      </c>
      <c r="G6" s="13" t="e">
        <f>+#REF!</f>
        <v>#REF!</v>
      </c>
      <c r="H6" s="13" t="e">
        <f>+#REF!</f>
        <v>#REF!</v>
      </c>
      <c r="I6" s="13" t="e">
        <f>+#REF!</f>
        <v>#REF!</v>
      </c>
      <c r="J6" s="13" t="e">
        <f>+#REF!</f>
        <v>#REF!</v>
      </c>
      <c r="K6" s="13" t="e">
        <f>+#REF!</f>
        <v>#REF!</v>
      </c>
      <c r="L6" s="13" t="e">
        <f>+#REF!</f>
        <v>#REF!</v>
      </c>
      <c r="M6" s="13" t="e">
        <f>+#REF!</f>
        <v>#REF!</v>
      </c>
      <c r="N6" s="13" t="e">
        <f>SUM(B6:M6)</f>
        <v>#REF!</v>
      </c>
      <c r="O6" s="13">
        <v>446478.88</v>
      </c>
      <c r="P6" s="13">
        <v>236991.79</v>
      </c>
      <c r="Q6" s="13">
        <v>447187.22</v>
      </c>
      <c r="R6" s="13">
        <v>289628.24</v>
      </c>
      <c r="S6" s="13">
        <v>378009.75999999983</v>
      </c>
      <c r="T6" s="13">
        <v>271853.21999999997</v>
      </c>
      <c r="U6" s="13">
        <v>283439.64</v>
      </c>
      <c r="V6" s="13">
        <v>261436.74</v>
      </c>
      <c r="W6" s="13">
        <v>433749.3</v>
      </c>
      <c r="X6" s="13">
        <v>331305.84000000003</v>
      </c>
      <c r="Y6" s="13">
        <v>234542.15</v>
      </c>
      <c r="Z6" s="13">
        <v>356092.62</v>
      </c>
      <c r="AA6" s="13">
        <f>SUM(O6:Z6)</f>
        <v>3970715.4</v>
      </c>
    </row>
    <row r="7" spans="1:27" s="14" customFormat="1">
      <c r="A7" s="43" t="s">
        <v>4</v>
      </c>
      <c r="B7" s="13" t="e">
        <f>+#REF!</f>
        <v>#REF!</v>
      </c>
      <c r="C7" s="13" t="e">
        <f>+#REF!</f>
        <v>#REF!</v>
      </c>
      <c r="D7" s="13" t="e">
        <f>+#REF!</f>
        <v>#REF!</v>
      </c>
      <c r="E7" s="13" t="e">
        <f>+#REF!</f>
        <v>#REF!</v>
      </c>
      <c r="F7" s="13" t="e">
        <f>+#REF!</f>
        <v>#REF!</v>
      </c>
      <c r="G7" s="13" t="e">
        <f>+#REF!</f>
        <v>#REF!</v>
      </c>
      <c r="H7" s="13" t="e">
        <f>+#REF!</f>
        <v>#REF!</v>
      </c>
      <c r="I7" s="13" t="e">
        <f>+#REF!</f>
        <v>#REF!</v>
      </c>
      <c r="J7" s="13" t="e">
        <f>+#REF!</f>
        <v>#REF!</v>
      </c>
      <c r="K7" s="13" t="e">
        <f>+#REF!</f>
        <v>#REF!</v>
      </c>
      <c r="L7" s="13" t="e">
        <f>+#REF!</f>
        <v>#REF!</v>
      </c>
      <c r="M7" s="13" t="e">
        <f>+#REF!</f>
        <v>#REF!</v>
      </c>
      <c r="N7" s="13" t="e">
        <f t="shared" ref="N7:N13" si="0">SUM(B7:M7)</f>
        <v>#REF!</v>
      </c>
      <c r="O7" s="13">
        <v>94432.78</v>
      </c>
      <c r="P7" s="13">
        <v>89344.24</v>
      </c>
      <c r="Q7" s="13">
        <v>84844.44</v>
      </c>
      <c r="R7" s="13">
        <v>70454.41</v>
      </c>
      <c r="S7" s="13">
        <v>43108</v>
      </c>
      <c r="T7" s="13">
        <v>62962.86</v>
      </c>
      <c r="U7" s="13">
        <v>38802.86</v>
      </c>
      <c r="V7" s="13">
        <v>45275.88</v>
      </c>
      <c r="W7" s="13">
        <v>48458</v>
      </c>
      <c r="X7" s="13">
        <v>37896.28</v>
      </c>
      <c r="Y7" s="13">
        <v>31496</v>
      </c>
      <c r="Z7" s="13">
        <v>39908</v>
      </c>
      <c r="AA7" s="13">
        <f t="shared" ref="AA7:AA19" si="1">SUM(O7:Z7)</f>
        <v>686983.75</v>
      </c>
    </row>
    <row r="8" spans="1:27">
      <c r="A8" s="44" t="s">
        <v>5</v>
      </c>
      <c r="B8" s="45" t="e">
        <f>+#REF!+#REF!</f>
        <v>#REF!</v>
      </c>
      <c r="C8" s="45" t="e">
        <f>+#REF!+#REF!</f>
        <v>#REF!</v>
      </c>
      <c r="D8" s="45" t="e">
        <f>+#REF!+#REF!</f>
        <v>#REF!</v>
      </c>
      <c r="E8" s="45" t="e">
        <f>+#REF!+#REF!</f>
        <v>#REF!</v>
      </c>
      <c r="F8" s="45" t="e">
        <f>+#REF!+#REF!</f>
        <v>#REF!</v>
      </c>
      <c r="G8" s="45" t="e">
        <f>+#REF!+#REF!</f>
        <v>#REF!</v>
      </c>
      <c r="H8" s="45" t="e">
        <f>+#REF!+#REF!</f>
        <v>#REF!</v>
      </c>
      <c r="I8" s="45" t="e">
        <f>#REF!+(#REF!/5)+#REF!</f>
        <v>#REF!</v>
      </c>
      <c r="J8" s="45" t="e">
        <f>#REF!+(#REF!/5)+#REF!</f>
        <v>#REF!</v>
      </c>
      <c r="K8" s="45" t="e">
        <f>#REF!+#REF!</f>
        <v>#REF!</v>
      </c>
      <c r="L8" s="45" t="e">
        <f>#REF!+#REF!</f>
        <v>#REF!</v>
      </c>
      <c r="M8" s="45" t="e">
        <f>#REF!+#REF!+#REF!</f>
        <v>#REF!</v>
      </c>
      <c r="N8" s="13" t="e">
        <f t="shared" si="0"/>
        <v>#REF!</v>
      </c>
      <c r="O8" s="45">
        <v>8658197.1799999997</v>
      </c>
      <c r="P8" s="45">
        <v>8042971.8600000003</v>
      </c>
      <c r="Q8" s="45">
        <v>6928655.9000000004</v>
      </c>
      <c r="R8" s="45">
        <v>10310362.2486827</v>
      </c>
      <c r="S8" s="45">
        <v>8627392.0800000001</v>
      </c>
      <c r="T8" s="45">
        <v>7468435.71</v>
      </c>
      <c r="U8" s="45">
        <v>8351684.0816799998</v>
      </c>
      <c r="V8" s="45">
        <v>8500712.2239999995</v>
      </c>
      <c r="W8" s="45">
        <v>9805671.8239999991</v>
      </c>
      <c r="X8" s="45">
        <v>9541466.7971199993</v>
      </c>
      <c r="Y8" s="45">
        <v>9411254.5700000003</v>
      </c>
      <c r="Z8" s="45">
        <v>10828761.776000001</v>
      </c>
      <c r="AA8" s="13">
        <f t="shared" si="1"/>
        <v>106475566.2514827</v>
      </c>
    </row>
    <row r="9" spans="1:27">
      <c r="A9" s="43" t="s">
        <v>6</v>
      </c>
      <c r="B9" s="13" t="e">
        <f>+#REF!</f>
        <v>#REF!</v>
      </c>
      <c r="C9" s="13" t="e">
        <f>+#REF!</f>
        <v>#REF!</v>
      </c>
      <c r="D9" s="13" t="e">
        <f>+#REF!</f>
        <v>#REF!</v>
      </c>
      <c r="E9" s="13" t="e">
        <f>+#REF!</f>
        <v>#REF!</v>
      </c>
      <c r="F9" s="13" t="e">
        <f>+#REF!</f>
        <v>#REF!</v>
      </c>
      <c r="G9" s="13" t="e">
        <f>+#REF!</f>
        <v>#REF!</v>
      </c>
      <c r="H9" s="13" t="e">
        <f>+#REF!</f>
        <v>#REF!</v>
      </c>
      <c r="I9" s="13" t="e">
        <f>+#REF!</f>
        <v>#REF!</v>
      </c>
      <c r="J9" s="13" t="e">
        <f>+#REF!</f>
        <v>#REF!</v>
      </c>
      <c r="K9" s="13" t="e">
        <f>+#REF!</f>
        <v>#REF!</v>
      </c>
      <c r="L9" s="13" t="e">
        <f>+#REF!</f>
        <v>#REF!</v>
      </c>
      <c r="M9" s="13" t="e">
        <f>+#REF!</f>
        <v>#REF!</v>
      </c>
      <c r="N9" s="13" t="e">
        <f t="shared" si="0"/>
        <v>#REF!</v>
      </c>
      <c r="O9" s="13">
        <v>90305.2</v>
      </c>
      <c r="P9" s="13">
        <v>197500</v>
      </c>
      <c r="Q9" s="13">
        <v>62418.5</v>
      </c>
      <c r="R9" s="13">
        <v>33000</v>
      </c>
      <c r="S9" s="13">
        <v>43253.52</v>
      </c>
      <c r="T9" s="13">
        <v>68365.75</v>
      </c>
      <c r="U9" s="13">
        <v>99670.58</v>
      </c>
      <c r="V9" s="13">
        <v>74625</v>
      </c>
      <c r="W9" s="13">
        <v>106243.75</v>
      </c>
      <c r="X9" s="13">
        <v>49119.34</v>
      </c>
      <c r="Y9" s="13">
        <v>31795.8</v>
      </c>
      <c r="Z9" s="13">
        <v>3000</v>
      </c>
      <c r="AA9" s="13">
        <f t="shared" si="1"/>
        <v>859297.44000000006</v>
      </c>
    </row>
    <row r="10" spans="1:27">
      <c r="A10" s="43" t="s">
        <v>7</v>
      </c>
      <c r="B10" s="13" t="e">
        <f>+#REF!</f>
        <v>#REF!</v>
      </c>
      <c r="C10" s="13" t="e">
        <f>+#REF!</f>
        <v>#REF!</v>
      </c>
      <c r="D10" s="13" t="e">
        <f>+#REF!</f>
        <v>#REF!</v>
      </c>
      <c r="E10" s="13" t="e">
        <f>+#REF!</f>
        <v>#REF!</v>
      </c>
      <c r="F10" s="13" t="e">
        <f>+#REF!</f>
        <v>#REF!</v>
      </c>
      <c r="G10" s="13" t="e">
        <f>+#REF!</f>
        <v>#REF!</v>
      </c>
      <c r="H10" s="13" t="e">
        <f>+#REF!</f>
        <v>#REF!</v>
      </c>
      <c r="I10" s="13" t="e">
        <f>+#REF!</f>
        <v>#REF!</v>
      </c>
      <c r="J10" s="13" t="e">
        <f>+#REF!</f>
        <v>#REF!</v>
      </c>
      <c r="K10" s="13" t="e">
        <f>+#REF!</f>
        <v>#REF!</v>
      </c>
      <c r="L10" s="13" t="e">
        <f>+#REF!</f>
        <v>#REF!</v>
      </c>
      <c r="M10" s="13" t="e">
        <f>+#REF!+#REF!</f>
        <v>#REF!</v>
      </c>
      <c r="N10" s="13" t="e">
        <f t="shared" si="0"/>
        <v>#REF!</v>
      </c>
      <c r="O10" s="13">
        <v>69418</v>
      </c>
      <c r="P10" s="13">
        <v>69418</v>
      </c>
      <c r="Q10" s="13">
        <v>254664.43</v>
      </c>
      <c r="R10" s="13">
        <v>114119.41</v>
      </c>
      <c r="S10" s="13">
        <v>181045.13</v>
      </c>
      <c r="T10" s="13">
        <v>84000</v>
      </c>
      <c r="U10" s="13">
        <v>78538.53</v>
      </c>
      <c r="V10" s="13">
        <v>82001</v>
      </c>
      <c r="W10" s="13">
        <v>190186.79</v>
      </c>
      <c r="X10" s="13">
        <v>78064.59</v>
      </c>
      <c r="Y10" s="13">
        <v>81000.66</v>
      </c>
      <c r="Z10" s="13">
        <v>81000.34</v>
      </c>
      <c r="AA10" s="13">
        <f t="shared" si="1"/>
        <v>1363456.8800000001</v>
      </c>
    </row>
    <row r="11" spans="1:27">
      <c r="A11" s="15" t="s">
        <v>8</v>
      </c>
      <c r="B11" s="13" t="e">
        <f>+#REF!</f>
        <v>#REF!</v>
      </c>
      <c r="C11" s="13" t="e">
        <f>+#REF!</f>
        <v>#REF!</v>
      </c>
      <c r="D11" s="13" t="e">
        <f>+#REF!</f>
        <v>#REF!</v>
      </c>
      <c r="E11" s="13" t="e">
        <f>+#REF!</f>
        <v>#REF!</v>
      </c>
      <c r="F11" s="13" t="e">
        <f>+#REF!</f>
        <v>#REF!</v>
      </c>
      <c r="G11" s="13" t="e">
        <f>+#REF!</f>
        <v>#REF!</v>
      </c>
      <c r="H11" s="13" t="e">
        <f>+#REF!</f>
        <v>#REF!</v>
      </c>
      <c r="I11" s="13" t="e">
        <f>+#REF!</f>
        <v>#REF!</v>
      </c>
      <c r="J11" s="13" t="e">
        <f>+#REF!</f>
        <v>#REF!</v>
      </c>
      <c r="K11" s="13" t="e">
        <f>+#REF!</f>
        <v>#REF!</v>
      </c>
      <c r="L11" s="13" t="e">
        <f>+#REF!</f>
        <v>#REF!</v>
      </c>
      <c r="M11" s="13" t="e">
        <f>+#REF!</f>
        <v>#REF!</v>
      </c>
      <c r="N11" s="13" t="e">
        <f t="shared" si="0"/>
        <v>#REF!</v>
      </c>
      <c r="O11" s="13">
        <v>303734.24000000005</v>
      </c>
      <c r="P11" s="13">
        <v>258664.55000000002</v>
      </c>
      <c r="Q11" s="13">
        <v>208756.65000000002</v>
      </c>
      <c r="R11" s="13">
        <v>301345.59000000003</v>
      </c>
      <c r="S11" s="13">
        <v>203735.06</v>
      </c>
      <c r="T11" s="13">
        <v>329806.46000000002</v>
      </c>
      <c r="U11" s="13">
        <v>472951</v>
      </c>
      <c r="V11" s="13">
        <v>341226.96</v>
      </c>
      <c r="W11" s="13">
        <v>-45180.619999999995</v>
      </c>
      <c r="X11" s="13">
        <v>539620</v>
      </c>
      <c r="Y11" s="13">
        <v>523930.92000000004</v>
      </c>
      <c r="Z11" s="13">
        <v>566995.12999999989</v>
      </c>
      <c r="AA11" s="13">
        <f t="shared" si="1"/>
        <v>4005585.94</v>
      </c>
    </row>
    <row r="12" spans="1:27">
      <c r="A12" s="15" t="s">
        <v>9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>
        <v>660263.32499890658</v>
      </c>
      <c r="P12" s="13">
        <v>693251.43499890668</v>
      </c>
      <c r="Q12" s="13">
        <v>773759.11499890662</v>
      </c>
      <c r="R12" s="13">
        <v>934916.41</v>
      </c>
      <c r="S12" s="13">
        <v>1006812.62</v>
      </c>
      <c r="T12" s="16">
        <v>992753.34</v>
      </c>
      <c r="U12" s="13">
        <v>891782</v>
      </c>
      <c r="V12" s="13">
        <v>886477.3</v>
      </c>
      <c r="W12" s="13">
        <v>1189548.2000000002</v>
      </c>
      <c r="X12" s="13">
        <v>1379294</v>
      </c>
      <c r="Y12" s="13">
        <v>1543159.1685000001</v>
      </c>
      <c r="Z12" s="13">
        <v>2141444</v>
      </c>
      <c r="AA12" s="13">
        <f t="shared" si="1"/>
        <v>13093460.91349672</v>
      </c>
    </row>
    <row r="13" spans="1:27">
      <c r="A13" s="15" t="s">
        <v>10</v>
      </c>
      <c r="B13" s="13" t="e">
        <f>#REF!/3</f>
        <v>#REF!</v>
      </c>
      <c r="C13" s="13" t="e">
        <f>#REF!/3</f>
        <v>#REF!</v>
      </c>
      <c r="D13" s="13" t="e">
        <f>#REF!/3</f>
        <v>#REF!</v>
      </c>
      <c r="E13" s="13" t="e">
        <f>#REF!/3</f>
        <v>#REF!</v>
      </c>
      <c r="F13" s="13" t="e">
        <f>#REF!/3</f>
        <v>#REF!</v>
      </c>
      <c r="G13" s="13" t="e">
        <f>#REF!/3</f>
        <v>#REF!</v>
      </c>
      <c r="H13" s="13" t="e">
        <f>#REF!/3+(#REF!/3)</f>
        <v>#REF!</v>
      </c>
      <c r="I13" s="13" t="e">
        <f>#REF!/3+(#REF!/3)</f>
        <v>#REF!</v>
      </c>
      <c r="J13" s="13" t="e">
        <f>#REF!/3+(#REF!/3)</f>
        <v>#REF!</v>
      </c>
      <c r="K13" s="13" t="e">
        <f>#REF!/3</f>
        <v>#REF!</v>
      </c>
      <c r="L13" s="13" t="e">
        <f>#REF!/3</f>
        <v>#REF!</v>
      </c>
      <c r="M13" s="13" t="e">
        <f>#REF!/3</f>
        <v>#REF!</v>
      </c>
      <c r="N13" s="13" t="e">
        <f t="shared" si="0"/>
        <v>#REF!</v>
      </c>
      <c r="O13" s="13">
        <v>210619.87333333332</v>
      </c>
      <c r="P13" s="13">
        <v>280887.75333333336</v>
      </c>
      <c r="Q13" s="13">
        <v>350604.85333333333</v>
      </c>
      <c r="R13" s="13">
        <v>305975.24</v>
      </c>
      <c r="S13" s="13">
        <v>296738.96999999997</v>
      </c>
      <c r="T13" s="13">
        <v>810418.65</v>
      </c>
      <c r="U13" s="13">
        <v>443715.05</v>
      </c>
      <c r="V13" s="13">
        <v>425108.89</v>
      </c>
      <c r="W13" s="13">
        <v>907308.39</v>
      </c>
      <c r="X13" s="13">
        <v>483656</v>
      </c>
      <c r="Y13" s="13">
        <v>490031.02</v>
      </c>
      <c r="Z13" s="13">
        <v>736816.25</v>
      </c>
      <c r="AA13" s="13">
        <f t="shared" si="1"/>
        <v>5741880.9399999995</v>
      </c>
    </row>
    <row r="14" spans="1:27">
      <c r="A14" s="15" t="s">
        <v>11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>
        <v>934.31</v>
      </c>
      <c r="P14" s="13">
        <v>746.85</v>
      </c>
      <c r="Q14" s="13">
        <v>1046.5999999999999</v>
      </c>
      <c r="R14" s="13">
        <v>1839.92</v>
      </c>
      <c r="S14" s="13">
        <v>1092.6799999999998</v>
      </c>
      <c r="T14" s="13">
        <v>7084.83</v>
      </c>
      <c r="U14" s="13">
        <v>469.05</v>
      </c>
      <c r="V14" s="13">
        <v>868.81</v>
      </c>
      <c r="W14" s="13">
        <v>482.599999999999</v>
      </c>
      <c r="X14" s="13">
        <v>1348.08</v>
      </c>
      <c r="Y14" s="13">
        <v>645.91</v>
      </c>
      <c r="Z14" s="13">
        <v>1835.05</v>
      </c>
      <c r="AA14" s="13">
        <f t="shared" si="1"/>
        <v>18394.689999999999</v>
      </c>
    </row>
    <row r="15" spans="1:27">
      <c r="A15" s="15" t="s">
        <v>12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>
        <v>7902321.7616677601</v>
      </c>
      <c r="P15" s="13">
        <v>7354182.7616677601</v>
      </c>
      <c r="Q15" s="13">
        <v>5985764.7616677601</v>
      </c>
      <c r="R15" s="13">
        <v>5533214.25</v>
      </c>
      <c r="S15" s="13">
        <v>4423481.6500000004</v>
      </c>
      <c r="T15" s="18">
        <v>4052058.78</v>
      </c>
      <c r="U15" s="18">
        <v>4385344.0583199998</v>
      </c>
      <c r="V15" s="18">
        <v>4137624.0060000001</v>
      </c>
      <c r="W15" s="13">
        <v>4103942.2960000001</v>
      </c>
      <c r="X15" s="18">
        <v>5179427.6918799998</v>
      </c>
      <c r="Y15" s="18">
        <v>4327023.2515000002</v>
      </c>
      <c r="Z15" s="18">
        <v>3836016.1940000001</v>
      </c>
      <c r="AA15" s="13">
        <f t="shared" si="1"/>
        <v>61220401.462703288</v>
      </c>
    </row>
    <row r="16" spans="1:27">
      <c r="A16" s="15" t="s">
        <v>13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>
        <v>169226</v>
      </c>
      <c r="P16" s="13">
        <v>166245</v>
      </c>
      <c r="Q16" s="13">
        <v>196979</v>
      </c>
      <c r="R16" s="13">
        <v>212768</v>
      </c>
      <c r="S16" s="13">
        <v>146041.22</v>
      </c>
      <c r="T16" s="13">
        <v>220758</v>
      </c>
      <c r="U16" s="13">
        <v>237899.4</v>
      </c>
      <c r="V16" s="13">
        <v>211920.03</v>
      </c>
      <c r="W16" s="13">
        <v>77703.31</v>
      </c>
      <c r="X16" s="13">
        <v>274387.03999999998</v>
      </c>
      <c r="Y16" s="13">
        <v>155939.20000000001</v>
      </c>
      <c r="Z16" s="13">
        <v>357492.28</v>
      </c>
      <c r="AA16" s="13">
        <f t="shared" si="1"/>
        <v>2427358.48</v>
      </c>
    </row>
    <row r="17" spans="1:27">
      <c r="A17" s="15" t="s">
        <v>14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>
        <v>466127</v>
      </c>
      <c r="P17" s="17">
        <v>406014.71999999997</v>
      </c>
      <c r="Q17" s="13">
        <v>346474.41</v>
      </c>
      <c r="R17" s="13">
        <v>544255.25</v>
      </c>
      <c r="S17" s="13">
        <v>449729.31</v>
      </c>
      <c r="T17" s="13">
        <v>234905.25</v>
      </c>
      <c r="U17" s="18">
        <v>279597.69</v>
      </c>
      <c r="V17" s="18">
        <v>261324.02</v>
      </c>
      <c r="W17" s="13">
        <v>276235.09999999998</v>
      </c>
      <c r="X17" s="18">
        <v>329257.44</v>
      </c>
      <c r="Y17" s="18">
        <v>310086.32</v>
      </c>
      <c r="Z17" s="18">
        <v>176620.34</v>
      </c>
      <c r="AA17" s="13">
        <f t="shared" si="1"/>
        <v>4080626.8499999996</v>
      </c>
    </row>
    <row r="18" spans="1:27">
      <c r="A18" s="46" t="s">
        <v>15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9"/>
      <c r="Q18" s="13"/>
      <c r="R18" s="13"/>
      <c r="S18" s="13"/>
      <c r="T18" s="13">
        <v>88015</v>
      </c>
      <c r="U18" s="13">
        <v>40173.4</v>
      </c>
      <c r="V18" s="13">
        <v>37547</v>
      </c>
      <c r="W18" s="13">
        <v>35553</v>
      </c>
      <c r="X18" s="13">
        <v>54387</v>
      </c>
      <c r="Y18" s="13">
        <v>47714.83</v>
      </c>
      <c r="Z18" s="13">
        <v>45667</v>
      </c>
      <c r="AA18" s="13">
        <f t="shared" si="1"/>
        <v>349057.23</v>
      </c>
    </row>
    <row r="19" spans="1:27" ht="13" thickBot="1">
      <c r="A19" s="15" t="s">
        <v>16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>
        <v>80171</v>
      </c>
      <c r="P19" s="13">
        <v>80171</v>
      </c>
      <c r="Q19" s="13">
        <v>80170</v>
      </c>
      <c r="R19" s="13">
        <v>86500.11</v>
      </c>
      <c r="S19" s="13">
        <v>86500.11</v>
      </c>
      <c r="T19" s="13">
        <v>95359</v>
      </c>
      <c r="U19" s="13">
        <v>112427</v>
      </c>
      <c r="V19" s="13">
        <v>112103</v>
      </c>
      <c r="W19" s="13">
        <v>123537.8</v>
      </c>
      <c r="X19" s="13">
        <v>135998</v>
      </c>
      <c r="Y19" s="13">
        <v>144112</v>
      </c>
      <c r="Z19" s="13">
        <v>157411</v>
      </c>
      <c r="AA19" s="13">
        <f t="shared" si="1"/>
        <v>1294460.02</v>
      </c>
    </row>
    <row r="20" spans="1:27" s="12" customFormat="1" ht="13" thickBot="1">
      <c r="A20" s="20" t="s">
        <v>17</v>
      </c>
      <c r="B20" s="21" t="e">
        <f t="shared" ref="B20:M20" si="2">SUM(B6:B19)</f>
        <v>#REF!</v>
      </c>
      <c r="C20" s="21" t="e">
        <f t="shared" si="2"/>
        <v>#REF!</v>
      </c>
      <c r="D20" s="21" t="e">
        <f t="shared" si="2"/>
        <v>#REF!</v>
      </c>
      <c r="E20" s="21" t="e">
        <f t="shared" si="2"/>
        <v>#REF!</v>
      </c>
      <c r="F20" s="21" t="e">
        <f t="shared" si="2"/>
        <v>#REF!</v>
      </c>
      <c r="G20" s="21" t="e">
        <f t="shared" si="2"/>
        <v>#REF!</v>
      </c>
      <c r="H20" s="21" t="e">
        <f t="shared" si="2"/>
        <v>#REF!</v>
      </c>
      <c r="I20" s="21" t="e">
        <f t="shared" si="2"/>
        <v>#REF!</v>
      </c>
      <c r="J20" s="21" t="e">
        <f t="shared" si="2"/>
        <v>#REF!</v>
      </c>
      <c r="K20" s="21" t="e">
        <f t="shared" si="2"/>
        <v>#REF!</v>
      </c>
      <c r="L20" s="21" t="e">
        <f t="shared" si="2"/>
        <v>#REF!</v>
      </c>
      <c r="M20" s="21" t="e">
        <f t="shared" si="2"/>
        <v>#REF!</v>
      </c>
      <c r="N20" s="21" t="e">
        <f>SUM(N6:N13)</f>
        <v>#REF!</v>
      </c>
      <c r="O20" s="21">
        <f t="shared" ref="O20:AA20" si="3">SUM(O6:O19)</f>
        <v>19152229.549999997</v>
      </c>
      <c r="P20" s="21">
        <f t="shared" si="3"/>
        <v>17876389.960000001</v>
      </c>
      <c r="Q20" s="21">
        <f t="shared" si="3"/>
        <v>15721325.880000001</v>
      </c>
      <c r="R20" s="21">
        <f t="shared" si="3"/>
        <v>18738379.078682698</v>
      </c>
      <c r="S20" s="21">
        <f t="shared" si="3"/>
        <v>15886940.110000001</v>
      </c>
      <c r="T20" s="21">
        <f t="shared" si="3"/>
        <v>14786776.85</v>
      </c>
      <c r="U20" s="21">
        <f t="shared" si="3"/>
        <v>15716494.340000002</v>
      </c>
      <c r="V20" s="21">
        <f t="shared" si="3"/>
        <v>15378250.860000001</v>
      </c>
      <c r="W20" s="21">
        <f t="shared" si="3"/>
        <v>17253439.740000002</v>
      </c>
      <c r="X20" s="21">
        <f t="shared" si="3"/>
        <v>18415228.098999999</v>
      </c>
      <c r="Y20" s="21">
        <f t="shared" si="3"/>
        <v>17332731.800000001</v>
      </c>
      <c r="Z20" s="21">
        <f t="shared" si="3"/>
        <v>19329059.98</v>
      </c>
      <c r="AA20" s="21">
        <f t="shared" si="3"/>
        <v>205587246.24768269</v>
      </c>
    </row>
  </sheetData>
  <mergeCells count="2">
    <mergeCell ref="B3:M3"/>
    <mergeCell ref="O3:Z3"/>
  </mergeCells>
  <pageMargins left="0.75" right="0.75" top="1" bottom="1" header="0.5" footer="0.5"/>
  <pageSetup scale="55" orientation="landscape" verticalDpi="12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P&amp;L</vt:lpstr>
      <vt:lpstr>Monthly P&amp;L (Original)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lperl</dc:creator>
  <cp:lastModifiedBy>RS</cp:lastModifiedBy>
  <dcterms:created xsi:type="dcterms:W3CDTF">2014-06-10T14:47:36Z</dcterms:created>
  <dcterms:modified xsi:type="dcterms:W3CDTF">2014-07-29T12:10:58Z</dcterms:modified>
</cp:coreProperties>
</file>