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360" yWindow="0" windowWidth="32500" windowHeight="18740"/>
  </bookViews>
  <sheets>
    <sheet name="Summary Level" sheetId="2" r:id="rId1"/>
    <sheet name="Detail Level" sheetId="3" r:id="rId2"/>
  </sheets>
  <definedNames>
    <definedName name="_xlnm._FilterDatabase" localSheetId="1" hidden="1">'Detail Level'!$A$1:$T$52</definedName>
    <definedName name="InvoiceNoDetails">"InvoiceDetails[Invoice No]"</definedName>
    <definedName name="_xlnm.Print_Area" localSheetId="1">'Detail Level'!$A$1:$T$53</definedName>
    <definedName name="_xlnm.Print_Area" localSheetId="0">'Summary Level'!$A$1:$I$32</definedName>
    <definedName name="rngInvoice" localSheetId="1">'Detail Level'!#REF!</definedName>
    <definedName name="rngInvoice" localSheetId="0">'Summary Level'!$B$2</definedName>
    <definedName name="rngInvoice">#REF!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L52" i="3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4"/>
  <c r="L5"/>
  <c r="L3"/>
  <c r="J5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2"/>
  <c r="I53"/>
  <c r="O2"/>
  <c r="T2"/>
  <c r="N4"/>
  <c r="T4"/>
  <c r="N5"/>
  <c r="T5"/>
  <c r="I72"/>
  <c r="O5"/>
  <c r="O4"/>
  <c r="N43"/>
  <c r="R43"/>
  <c r="N44"/>
  <c r="R44"/>
  <c r="N45"/>
  <c r="R45"/>
  <c r="N46"/>
  <c r="R46"/>
  <c r="N47"/>
  <c r="R47"/>
  <c r="N48"/>
  <c r="R48"/>
  <c r="N49"/>
  <c r="R49"/>
  <c r="N50"/>
  <c r="R50"/>
  <c r="N51"/>
  <c r="R51"/>
  <c r="N52"/>
  <c r="R52"/>
  <c r="G71"/>
  <c r="E73"/>
  <c r="I73"/>
  <c r="G64"/>
  <c r="I64"/>
  <c r="G65"/>
  <c r="I65"/>
  <c r="G66"/>
  <c r="I66"/>
  <c r="G68"/>
  <c r="I68"/>
  <c r="G69"/>
  <c r="I69"/>
  <c r="G70"/>
  <c r="I70"/>
  <c r="I71"/>
  <c r="O36"/>
  <c r="O37"/>
  <c r="O38"/>
  <c r="O3"/>
  <c r="E74"/>
  <c r="I74"/>
  <c r="O43"/>
  <c r="O44"/>
  <c r="O45"/>
  <c r="O46"/>
  <c r="O47"/>
  <c r="O48"/>
  <c r="O49"/>
  <c r="O50"/>
  <c r="O51"/>
  <c r="O52"/>
  <c r="E75"/>
  <c r="Q43"/>
  <c r="Q45"/>
  <c r="Q46"/>
  <c r="Q48"/>
  <c r="Q50"/>
  <c r="Q51"/>
  <c r="F75"/>
  <c r="G75"/>
  <c r="S43"/>
  <c r="S44"/>
  <c r="S45"/>
  <c r="S46"/>
  <c r="S47"/>
  <c r="S48"/>
  <c r="S49"/>
  <c r="S50"/>
  <c r="S51"/>
  <c r="S52"/>
  <c r="H75"/>
  <c r="I75"/>
  <c r="I76"/>
  <c r="G67"/>
  <c r="I67"/>
  <c r="T43"/>
  <c r="T39"/>
  <c r="T40"/>
  <c r="T41"/>
  <c r="T42"/>
  <c r="T44"/>
  <c r="T45"/>
  <c r="T46"/>
  <c r="T47"/>
  <c r="T48"/>
  <c r="T49"/>
  <c r="T50"/>
  <c r="T51"/>
  <c r="T52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C76"/>
  <c r="B76"/>
  <c r="D71"/>
  <c r="D72"/>
  <c r="D75"/>
  <c r="C71"/>
  <c r="C72"/>
  <c r="C75"/>
  <c r="B71"/>
  <c r="B72"/>
  <c r="B75"/>
  <c r="C66"/>
  <c r="D69"/>
  <c r="N3"/>
  <c r="D67"/>
  <c r="D68"/>
  <c r="D74"/>
  <c r="C69"/>
  <c r="C67"/>
  <c r="C68"/>
  <c r="C74"/>
  <c r="B67"/>
  <c r="B68"/>
  <c r="B69"/>
  <c r="B74"/>
  <c r="C70"/>
  <c r="B70"/>
  <c r="T3"/>
  <c r="T37"/>
  <c r="T38"/>
  <c r="T36"/>
  <c r="C65"/>
  <c r="B66"/>
  <c r="B65"/>
  <c r="B64"/>
  <c r="B73"/>
  <c r="D64"/>
  <c r="C64"/>
  <c r="D73"/>
  <c r="C73"/>
  <c r="J53"/>
  <c r="I29" i="2"/>
  <c r="D29"/>
  <c r="B29"/>
</calcChain>
</file>

<file path=xl/sharedStrings.xml><?xml version="1.0" encoding="utf-8"?>
<sst xmlns="http://schemas.openxmlformats.org/spreadsheetml/2006/main" count="243" uniqueCount="122">
  <si>
    <t>Woburn</t>
  </si>
  <si>
    <t>Peabody</t>
  </si>
  <si>
    <t>Winchester</t>
  </si>
  <si>
    <t>Melrose</t>
  </si>
  <si>
    <t>Burlington</t>
  </si>
  <si>
    <t>Reading</t>
  </si>
  <si>
    <t>MA</t>
  </si>
  <si>
    <t>Lynn</t>
  </si>
  <si>
    <t>Andover</t>
  </si>
  <si>
    <t>Stoneham</t>
  </si>
  <si>
    <t>Revere</t>
  </si>
  <si>
    <t>Plaistow</t>
  </si>
  <si>
    <t>NH</t>
  </si>
  <si>
    <t>Boston</t>
  </si>
  <si>
    <t>Dracut</t>
  </si>
  <si>
    <t>Medford</t>
  </si>
  <si>
    <t xml:space="preserve">Lawrence </t>
  </si>
  <si>
    <t>Lynnfield</t>
  </si>
  <si>
    <t>North Andover</t>
  </si>
  <si>
    <t>Tewksbury</t>
  </si>
  <si>
    <t xml:space="preserve">North Andover </t>
  </si>
  <si>
    <t>Danvers</t>
  </si>
  <si>
    <t>Saugus</t>
  </si>
  <si>
    <t>Emerson</t>
  </si>
  <si>
    <t>NJ</t>
  </si>
  <si>
    <t>Bergen</t>
  </si>
  <si>
    <t>Rye</t>
  </si>
  <si>
    <t>Bronx</t>
  </si>
  <si>
    <t>Yonkers</t>
  </si>
  <si>
    <t>Hartsdale</t>
  </si>
  <si>
    <t>Valhalla</t>
  </si>
  <si>
    <t>New Jersey</t>
  </si>
  <si>
    <t>New Jersey</t>
    <phoneticPr fontId="10" type="noConversion"/>
  </si>
  <si>
    <t>New York</t>
  </si>
  <si>
    <t>New York</t>
    <phoneticPr fontId="10" type="noConversion"/>
  </si>
  <si>
    <t>Bronx County</t>
  </si>
  <si>
    <t>Bronx County</t>
    <phoneticPr fontId="10" type="noConversion"/>
  </si>
  <si>
    <t>Westchester County</t>
  </si>
  <si>
    <t>Westchester County</t>
    <phoneticPr fontId="10" type="noConversion"/>
  </si>
  <si>
    <t>Rockingham County</t>
  </si>
  <si>
    <t>Rockingham County</t>
    <phoneticPr fontId="10" type="noConversion"/>
  </si>
  <si>
    <t>New Hampshire</t>
  </si>
  <si>
    <t>New Hampshire</t>
    <phoneticPr fontId="10" type="noConversion"/>
  </si>
  <si>
    <t>Morris County</t>
  </si>
  <si>
    <t>Morris County</t>
    <phoneticPr fontId="10" type="noConversion"/>
  </si>
  <si>
    <t>Passaic County</t>
  </si>
  <si>
    <t>Passaic County</t>
    <phoneticPr fontId="10" type="noConversion"/>
  </si>
  <si>
    <t>Bergen County</t>
  </si>
  <si>
    <t>Bergen County</t>
    <phoneticPr fontId="10" type="noConversion"/>
  </si>
  <si>
    <t>Zip</t>
    <phoneticPr fontId="10" type="noConversion"/>
  </si>
  <si>
    <t>State Tax</t>
    <phoneticPr fontId="10" type="noConversion"/>
  </si>
  <si>
    <t>Suffolk County</t>
  </si>
  <si>
    <t>Total:</t>
    <phoneticPr fontId="11" type="noConversion"/>
  </si>
  <si>
    <t>Due to Macmillan</t>
    <phoneticPr fontId="10" type="noConversion"/>
  </si>
  <si>
    <t>August</t>
    <phoneticPr fontId="11" type="noConversion"/>
  </si>
  <si>
    <t>Whippany</t>
  </si>
  <si>
    <t>Bloomingdale</t>
  </si>
  <si>
    <t>Paramus</t>
  </si>
  <si>
    <t>Middlesex</t>
    <phoneticPr fontId="10" type="noConversion"/>
  </si>
  <si>
    <t>Essex</t>
    <phoneticPr fontId="10" type="noConversion"/>
  </si>
  <si>
    <t>Suffolk</t>
    <phoneticPr fontId="10" type="noConversion"/>
  </si>
  <si>
    <t>Rockingham</t>
    <phoneticPr fontId="10" type="noConversion"/>
  </si>
  <si>
    <t>Essex</t>
    <phoneticPr fontId="10" type="noConversion"/>
  </si>
  <si>
    <t>Essex</t>
    <phoneticPr fontId="10" type="noConversion"/>
  </si>
  <si>
    <t>Bergen</t>
    <phoneticPr fontId="10" type="noConversion"/>
  </si>
  <si>
    <t>Westchester</t>
    <phoneticPr fontId="10" type="noConversion"/>
  </si>
  <si>
    <t>Bronx</t>
    <phoneticPr fontId="10" type="noConversion"/>
  </si>
  <si>
    <t>Morris</t>
    <phoneticPr fontId="10" type="noConversion"/>
  </si>
  <si>
    <t>Passaic</t>
    <phoneticPr fontId="10" type="noConversion"/>
  </si>
  <si>
    <t>Suffolk</t>
    <phoneticPr fontId="10" type="noConversion"/>
  </si>
  <si>
    <t>Suffolk County</t>
    <phoneticPr fontId="10" type="noConversion"/>
  </si>
  <si>
    <t>Gross Exempt Amount</t>
    <phoneticPr fontId="10" type="noConversion"/>
  </si>
  <si>
    <t>Gross Amount</t>
    <phoneticPr fontId="10" type="noConversion"/>
  </si>
  <si>
    <t>Gross Taxable Amount</t>
    <phoneticPr fontId="10" type="noConversion"/>
  </si>
  <si>
    <t>State Tax</t>
    <phoneticPr fontId="10" type="noConversion"/>
  </si>
  <si>
    <t>Adams Book Company eBook Sales Report</t>
  </si>
  <si>
    <t>Year:</t>
  </si>
  <si>
    <t>Month:</t>
  </si>
  <si>
    <t>Cori Schattner</t>
  </si>
  <si>
    <t>Contact Concerning the Report:</t>
  </si>
  <si>
    <t>Phone: (718) 875-5464</t>
  </si>
  <si>
    <t>E-mail: coris@adamsbook.com</t>
  </si>
  <si>
    <t>ISBN</t>
  </si>
  <si>
    <t>Thank you!</t>
  </si>
  <si>
    <t>Order Summary</t>
  </si>
  <si>
    <t>Gross Amount</t>
  </si>
  <si>
    <t>Gross Taxable Amount</t>
  </si>
  <si>
    <t>State Tax</t>
  </si>
  <si>
    <t>City Tax</t>
  </si>
  <si>
    <t>County Tax</t>
  </si>
  <si>
    <t>Transit Tax</t>
  </si>
  <si>
    <t>Total Tax</t>
  </si>
  <si>
    <t>Gross Exempt Amount</t>
  </si>
  <si>
    <t>Invoice Date</t>
  </si>
  <si>
    <t>City</t>
  </si>
  <si>
    <t>State</t>
  </si>
  <si>
    <t>Invoice Number</t>
  </si>
  <si>
    <t>County</t>
  </si>
  <si>
    <t>Consumer Price Supplied by Publisher</t>
  </si>
  <si>
    <t>Shipping</t>
  </si>
  <si>
    <t>District Tax</t>
  </si>
  <si>
    <t>NY</t>
  </si>
  <si>
    <t>Publisher: Macmillan</t>
  </si>
  <si>
    <t>Lea.Kim@macmillan.com</t>
  </si>
  <si>
    <t>Mike.Ross@macmillan.com</t>
  </si>
  <si>
    <t>Robert.lund@macmillan.com</t>
  </si>
  <si>
    <t>Daniel.schwartz@macmillan.com</t>
  </si>
  <si>
    <t>Tblakey@mpsvirginia.com</t>
  </si>
  <si>
    <t>kward@mpsvirginia.com</t>
  </si>
  <si>
    <t>areft@mpsvirginia.com</t>
  </si>
  <si>
    <t>Wayea.Biah.contractor@macmillan.com</t>
  </si>
  <si>
    <t>Rishi.agrawal@macmillan.com</t>
  </si>
  <si>
    <t>Middlesex</t>
  </si>
  <si>
    <t>Wilmington</t>
  </si>
  <si>
    <t>Qty</t>
  </si>
  <si>
    <t>Massachusetts</t>
  </si>
  <si>
    <t>Middlesex County</t>
  </si>
  <si>
    <t>Region</t>
  </si>
  <si>
    <t>Essex County</t>
  </si>
  <si>
    <t>Address: 140 58th Street</t>
  </si>
  <si>
    <t>Brooklyn, NY 11220</t>
  </si>
  <si>
    <t>Recipients:</t>
  </si>
</sst>
</file>

<file path=xl/styles.xml><?xml version="1.0" encoding="utf-8"?>
<styleSheet xmlns="http://schemas.openxmlformats.org/spreadsheetml/2006/main">
  <numFmts count="13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7" formatCode="_(&quot;$&quot;* #,##0.00_);_(&quot;$&quot;* \(#,##0.00\);_(&quot;$&quot;* &quot;-&quot;??_);_(@_)"/>
    <numFmt numFmtId="169" formatCode="General;;"/>
    <numFmt numFmtId="170" formatCode="@\ \ "/>
    <numFmt numFmtId="171" formatCode="00000"/>
    <numFmt numFmtId="172" formatCode="_([$$-409]* #,##0.00_);_([$$-409]* \(#,##0.00\);_([$$-409]* &quot;-&quot;??_);_(@_)"/>
    <numFmt numFmtId="173" formatCode="_(&quot;$&quot;* #,##0.00_);_(&quot;$&quot;* \(#,##0.00\);_(&quot;$&quot;* &quot;-&quot;??_);_(@_)"/>
    <numFmt numFmtId="175" formatCode="_(&quot;$&quot;* #,##0.00_);_(&quot;$&quot;* \(#,##0.00\);_(&quot;$&quot;* &quot;-&quot;??_);_(@_)"/>
    <numFmt numFmtId="177" formatCode="00000"/>
  </numFmts>
  <fonts count="16"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16"/>
      <name val="Calibri"/>
      <scheme val="minor"/>
    </font>
    <font>
      <sz val="12"/>
      <color indexed="8"/>
      <name val="Calibri"/>
      <family val="2"/>
    </font>
    <font>
      <sz val="8"/>
      <name val="Calibri"/>
      <family val="2"/>
      <scheme val="minor"/>
    </font>
    <font>
      <sz val="8"/>
      <name val="Verdana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</fills>
  <borders count="17">
    <border>
      <left/>
      <right/>
      <top/>
      <bottom/>
      <diagonal/>
    </border>
    <border>
      <left/>
      <right/>
      <top style="thick">
        <color theme="6"/>
      </top>
      <bottom/>
      <diagonal/>
    </border>
    <border>
      <left/>
      <right/>
      <top/>
      <bottom style="thick">
        <color theme="6"/>
      </bottom>
      <diagonal/>
    </border>
    <border>
      <left/>
      <right/>
      <top/>
      <bottom style="thick">
        <color theme="6" tint="-0.249977111117893"/>
      </bottom>
      <diagonal/>
    </border>
    <border>
      <left/>
      <right/>
      <top style="thick">
        <color theme="6" tint="-0.249977111117893"/>
      </top>
      <bottom/>
      <diagonal/>
    </border>
    <border>
      <left/>
      <right style="thick">
        <color theme="6" tint="-0.249977111117893"/>
      </right>
      <top/>
      <bottom/>
      <diagonal/>
    </border>
    <border>
      <left/>
      <right style="thick">
        <color theme="6" tint="-0.249977111117893"/>
      </right>
      <top/>
      <bottom style="thick">
        <color theme="6"/>
      </bottom>
      <diagonal/>
    </border>
    <border>
      <left style="thin">
        <color indexed="21"/>
      </left>
      <right/>
      <top style="thick">
        <color indexed="21"/>
      </top>
      <bottom style="thin">
        <color indexed="64"/>
      </bottom>
      <diagonal/>
    </border>
    <border>
      <left/>
      <right/>
      <top style="thick">
        <color indexed="21"/>
      </top>
      <bottom style="thin">
        <color indexed="64"/>
      </bottom>
      <diagonal/>
    </border>
    <border>
      <left/>
      <right style="thin">
        <color indexed="21"/>
      </right>
      <top style="thick">
        <color indexed="21"/>
      </top>
      <bottom style="thin">
        <color indexed="64"/>
      </bottom>
      <diagonal/>
    </border>
    <border>
      <left style="thin">
        <color indexed="21"/>
      </left>
      <right/>
      <top/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/>
      <top/>
      <bottom style="thick">
        <color indexed="21"/>
      </bottom>
      <diagonal/>
    </border>
    <border>
      <left/>
      <right/>
      <top/>
      <bottom style="thick">
        <color indexed="21"/>
      </bottom>
      <diagonal/>
    </border>
    <border>
      <left/>
      <right style="thin">
        <color indexed="21"/>
      </right>
      <top/>
      <bottom style="thick">
        <color indexed="2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103">
    <xf numFmtId="0" fontId="0" fillId="0" borderId="0" xfId="0"/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0" borderId="0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indent="1"/>
    </xf>
    <xf numFmtId="169" fontId="0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0" fillId="0" borderId="5" xfId="0" applyFont="1" applyBorder="1"/>
    <xf numFmtId="169" fontId="0" fillId="0" borderId="6" xfId="0" applyNumberFormat="1" applyFont="1" applyFill="1" applyBorder="1"/>
    <xf numFmtId="169" fontId="5" fillId="0" borderId="0" xfId="2" applyNumberFormat="1" applyFill="1" applyBorder="1"/>
    <xf numFmtId="0" fontId="8" fillId="0" borderId="0" xfId="0" applyFont="1" applyAlignment="1">
      <alignment vertical="top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0" xfId="0" applyFont="1"/>
    <xf numFmtId="0" fontId="7" fillId="0" borderId="0" xfId="0" applyFont="1" applyFill="1" applyBorder="1" applyAlignment="1" applyProtection="1">
      <alignment horizontal="left" indent="1"/>
      <protection locked="0"/>
    </xf>
    <xf numFmtId="171" fontId="2" fillId="0" borderId="0" xfId="0" applyNumberFormat="1" applyFont="1"/>
    <xf numFmtId="171" fontId="9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14" fontId="2" fillId="0" borderId="0" xfId="0" applyNumberFormat="1" applyFont="1"/>
    <xf numFmtId="167" fontId="2" fillId="0" borderId="0" xfId="4" applyFont="1"/>
    <xf numFmtId="167" fontId="9" fillId="4" borderId="0" xfId="4" applyFont="1" applyFill="1" applyBorder="1" applyAlignment="1">
      <alignment horizontal="center" vertical="center"/>
    </xf>
    <xf numFmtId="167" fontId="2" fillId="0" borderId="0" xfId="4" applyFont="1" applyAlignment="1">
      <alignment horizontal="center"/>
    </xf>
    <xf numFmtId="172" fontId="2" fillId="0" borderId="0" xfId="0" applyNumberFormat="1" applyFont="1"/>
    <xf numFmtId="172" fontId="2" fillId="0" borderId="0" xfId="0" applyNumberFormat="1" applyFont="1" applyProtection="1">
      <protection locked="0"/>
    </xf>
    <xf numFmtId="172" fontId="2" fillId="0" borderId="0" xfId="0" applyNumberFormat="1" applyFont="1" applyFill="1" applyBorder="1" applyAlignment="1">
      <alignment horizontal="right" vertical="center"/>
    </xf>
    <xf numFmtId="167" fontId="2" fillId="0" borderId="0" xfId="4" applyFont="1" applyProtection="1">
      <protection locked="0"/>
    </xf>
    <xf numFmtId="167" fontId="2" fillId="0" borderId="0" xfId="4" applyFont="1" applyFill="1" applyBorder="1" applyAlignment="1">
      <alignment horizontal="right" vertical="center"/>
    </xf>
    <xf numFmtId="169" fontId="5" fillId="0" borderId="0" xfId="2" applyNumberFormat="1" applyFill="1" applyBorder="1" applyAlignment="1">
      <alignment horizontal="left"/>
    </xf>
    <xf numFmtId="169" fontId="0" fillId="0" borderId="5" xfId="0" applyNumberFormat="1" applyFont="1" applyFill="1" applyBorder="1" applyAlignment="1">
      <alignment wrapText="1"/>
    </xf>
    <xf numFmtId="0" fontId="0" fillId="4" borderId="0" xfId="0" applyFont="1" applyFill="1" applyBorder="1" applyAlignment="1">
      <alignment horizontal="center" vertical="center"/>
    </xf>
    <xf numFmtId="172" fontId="0" fillId="0" borderId="0" xfId="0" applyNumberFormat="1" applyFont="1" applyBorder="1" applyProtection="1">
      <protection locked="0"/>
    </xf>
    <xf numFmtId="0" fontId="0" fillId="0" borderId="0" xfId="0" applyFont="1" applyBorder="1"/>
    <xf numFmtId="171" fontId="0" fillId="0" borderId="0" xfId="0" applyNumberFormat="1" applyFont="1" applyBorder="1"/>
    <xf numFmtId="14" fontId="0" fillId="0" borderId="0" xfId="0" applyNumberFormat="1" applyFont="1" applyBorder="1"/>
    <xf numFmtId="167" fontId="0" fillId="0" borderId="0" xfId="0" applyNumberFormat="1" applyBorder="1"/>
    <xf numFmtId="167" fontId="0" fillId="4" borderId="0" xfId="0" applyNumberFormat="1" applyFill="1" applyBorder="1" applyAlignment="1">
      <alignment horizontal="center" vertical="center"/>
    </xf>
    <xf numFmtId="167" fontId="0" fillId="0" borderId="0" xfId="0" applyNumberFormat="1" applyFont="1" applyBorder="1"/>
    <xf numFmtId="0" fontId="4" fillId="2" borderId="0" xfId="0" applyFont="1" applyFill="1" applyBorder="1" applyAlignment="1">
      <alignment horizontal="left" vertical="center" wrapText="1"/>
    </xf>
    <xf numFmtId="14" fontId="0" fillId="3" borderId="0" xfId="0" applyNumberFormat="1" applyFont="1" applyFill="1" applyBorder="1" applyAlignment="1">
      <alignment horizontal="left" vertical="center"/>
    </xf>
    <xf numFmtId="167" fontId="2" fillId="3" borderId="0" xfId="0" applyNumberFormat="1" applyFont="1" applyFill="1" applyBorder="1" applyAlignment="1">
      <alignment horizontal="left" vertical="center"/>
    </xf>
    <xf numFmtId="0" fontId="0" fillId="0" borderId="2" xfId="0" applyFont="1" applyFill="1" applyBorder="1" applyProtection="1">
      <protection locked="0"/>
    </xf>
    <xf numFmtId="167" fontId="0" fillId="3" borderId="0" xfId="0" applyNumberFormat="1" applyFont="1" applyFill="1" applyBorder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169" fontId="0" fillId="0" borderId="0" xfId="0" applyNumberFormat="1" applyFont="1" applyFill="1" applyBorder="1" applyAlignment="1"/>
    <xf numFmtId="169" fontId="5" fillId="0" borderId="0" xfId="2" applyNumberFormat="1" applyFill="1" applyBorder="1" applyAlignment="1"/>
    <xf numFmtId="0" fontId="7" fillId="0" borderId="4" xfId="0" applyFont="1" applyFill="1" applyBorder="1" applyAlignment="1" applyProtection="1">
      <protection locked="0"/>
    </xf>
    <xf numFmtId="0" fontId="0" fillId="0" borderId="0" xfId="0" applyFont="1" applyFill="1" applyBorder="1" applyAlignment="1"/>
    <xf numFmtId="14" fontId="0" fillId="3" borderId="0" xfId="0" applyNumberFormat="1" applyFill="1" applyBorder="1" applyAlignment="1">
      <alignment horizontal="left" vertical="center"/>
    </xf>
    <xf numFmtId="171" fontId="4" fillId="2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3" xfId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/>
    <xf numFmtId="167" fontId="2" fillId="0" borderId="0" xfId="0" applyNumberFormat="1" applyFont="1"/>
    <xf numFmtId="167" fontId="12" fillId="4" borderId="0" xfId="0" applyNumberFormat="1" applyFont="1" applyFill="1" applyBorder="1" applyAlignment="1">
      <alignment horizontal="left" vertical="center"/>
    </xf>
    <xf numFmtId="173" fontId="2" fillId="0" borderId="0" xfId="0" applyNumberFormat="1" applyFont="1"/>
    <xf numFmtId="175" fontId="2" fillId="0" borderId="0" xfId="0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177" fontId="0" fillId="0" borderId="0" xfId="0" applyNumberFormat="1" applyFill="1" applyBorder="1" applyAlignment="1">
      <alignment horizontal="left"/>
    </xf>
    <xf numFmtId="171" fontId="0" fillId="0" borderId="0" xfId="0" applyNumberFormat="1" applyFill="1" applyBorder="1" applyAlignment="1">
      <alignment horizontal="left"/>
    </xf>
    <xf numFmtId="14" fontId="0" fillId="0" borderId="0" xfId="0" applyNumberFormat="1" applyFill="1" applyBorder="1" applyAlignment="1">
      <alignment horizontal="left"/>
    </xf>
    <xf numFmtId="171" fontId="0" fillId="0" borderId="0" xfId="0" applyNumberFormat="1" applyFill="1" applyBorder="1" applyAlignment="1">
      <alignment horizontal="left" wrapText="1"/>
    </xf>
    <xf numFmtId="167" fontId="0" fillId="0" borderId="0" xfId="4" applyFont="1" applyFill="1" applyBorder="1" applyAlignment="1"/>
    <xf numFmtId="172" fontId="0" fillId="0" borderId="0" xfId="0" applyNumberFormat="1" applyFill="1" applyBorder="1" applyAlignment="1">
      <alignment wrapText="1"/>
    </xf>
    <xf numFmtId="167" fontId="0" fillId="0" borderId="0" xfId="4" applyFont="1" applyFill="1" applyBorder="1" applyAlignment="1">
      <alignment wrapText="1"/>
    </xf>
    <xf numFmtId="0" fontId="0" fillId="0" borderId="16" xfId="0" applyFill="1" applyBorder="1" applyAlignment="1"/>
    <xf numFmtId="167" fontId="0" fillId="0" borderId="16" xfId="4" applyFont="1" applyFill="1" applyBorder="1" applyAlignment="1"/>
    <xf numFmtId="172" fontId="0" fillId="0" borderId="16" xfId="0" applyNumberFormat="1" applyFill="1" applyBorder="1" applyAlignment="1">
      <alignment wrapText="1"/>
    </xf>
    <xf numFmtId="167" fontId="0" fillId="0" borderId="16" xfId="4" applyFont="1" applyFill="1" applyBorder="1" applyAlignment="1">
      <alignment wrapText="1"/>
    </xf>
    <xf numFmtId="0" fontId="0" fillId="0" borderId="16" xfId="0" applyFill="1" applyBorder="1" applyAlignment="1">
      <alignment horizontal="left"/>
    </xf>
    <xf numFmtId="177" fontId="0" fillId="0" borderId="16" xfId="0" applyNumberFormat="1" applyFill="1" applyBorder="1" applyAlignment="1">
      <alignment horizontal="left"/>
    </xf>
    <xf numFmtId="171" fontId="0" fillId="0" borderId="16" xfId="0" applyNumberFormat="1" applyFill="1" applyBorder="1" applyAlignment="1">
      <alignment horizontal="left"/>
    </xf>
    <xf numFmtId="14" fontId="0" fillId="0" borderId="16" xfId="0" applyNumberFormat="1" applyFill="1" applyBorder="1" applyAlignment="1">
      <alignment horizontal="left"/>
    </xf>
    <xf numFmtId="171" fontId="0" fillId="0" borderId="16" xfId="0" applyNumberFormat="1" applyFill="1" applyBorder="1" applyAlignment="1">
      <alignment horizontal="left" wrapText="1"/>
    </xf>
    <xf numFmtId="0" fontId="13" fillId="0" borderId="15" xfId="0" applyFont="1" applyFill="1" applyBorder="1" applyAlignment="1">
      <alignment horizontal="left" wrapText="1"/>
    </xf>
    <xf numFmtId="171" fontId="13" fillId="0" borderId="15" xfId="0" applyNumberFormat="1" applyFont="1" applyFill="1" applyBorder="1" applyAlignment="1">
      <alignment horizontal="left" wrapText="1"/>
    </xf>
    <xf numFmtId="14" fontId="13" fillId="0" borderId="15" xfId="0" applyNumberFormat="1" applyFont="1" applyFill="1" applyBorder="1" applyAlignment="1">
      <alignment horizontal="left" wrapText="1"/>
    </xf>
    <xf numFmtId="0" fontId="14" fillId="0" borderId="15" xfId="0" applyFont="1" applyFill="1" applyBorder="1" applyAlignment="1">
      <alignment horizontal="center" wrapText="1"/>
    </xf>
    <xf numFmtId="167" fontId="14" fillId="0" borderId="15" xfId="4" applyFont="1" applyFill="1" applyBorder="1" applyAlignment="1">
      <alignment horizontal="center" wrapText="1"/>
    </xf>
    <xf numFmtId="172" fontId="14" fillId="0" borderId="15" xfId="0" applyNumberFormat="1" applyFont="1" applyFill="1" applyBorder="1" applyAlignment="1">
      <alignment horizontal="center" wrapText="1"/>
    </xf>
    <xf numFmtId="167" fontId="12" fillId="0" borderId="0" xfId="4" applyFont="1"/>
    <xf numFmtId="16" fontId="2" fillId="0" borderId="0" xfId="0" applyNumberFormat="1" applyFont="1"/>
    <xf numFmtId="0" fontId="15" fillId="0" borderId="0" xfId="0" applyFont="1"/>
    <xf numFmtId="14" fontId="0" fillId="4" borderId="16" xfId="0" applyNumberFormat="1" applyFont="1" applyFill="1" applyBorder="1" applyAlignment="1">
      <alignment horizontal="left" vertical="center"/>
    </xf>
    <xf numFmtId="167" fontId="2" fillId="0" borderId="16" xfId="0" applyNumberFormat="1" applyFont="1" applyBorder="1"/>
    <xf numFmtId="167" fontId="2" fillId="0" borderId="16" xfId="4" applyFont="1" applyBorder="1"/>
    <xf numFmtId="167" fontId="12" fillId="0" borderId="16" xfId="4" applyFont="1" applyBorder="1"/>
    <xf numFmtId="167" fontId="2" fillId="4" borderId="16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left"/>
      <protection locked="0"/>
    </xf>
  </cellXfs>
  <cellStyles count="5">
    <cellStyle name="Currency" xfId="4" builtinId="4"/>
    <cellStyle name="Followed Hyperlink" xfId="3" builtinId="9" hidden="1"/>
    <cellStyle name="Heading 1" xfId="1" builtinId="16" customBuiltin="1"/>
    <cellStyle name="Hyperlink" xfId="2" builtinId="8" hidden="1"/>
    <cellStyle name="Normal" xfId="0" builtinId="0" customBuiltin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Saddle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Invo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Saddle">
      <a:fillStyleLst>
        <a:solidFill>
          <a:schemeClr val="phClr"/>
        </a:solidFill>
        <a:gradFill rotWithShape="1">
          <a:gsLst>
            <a:gs pos="0">
              <a:schemeClr val="phClr"/>
            </a:gs>
            <a:gs pos="30000">
              <a:schemeClr val="phClr">
                <a:tint val="80000"/>
              </a:schemeClr>
            </a:gs>
            <a:gs pos="100000">
              <a:schemeClr val="phClr">
                <a:tint val="100000"/>
              </a:schemeClr>
            </a:gs>
          </a:gsLst>
          <a:path path="rect">
            <a:fillToRect l="50000" r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70000"/>
                <a:satMod val="120000"/>
              </a:schemeClr>
              <a:schemeClr val="phClr">
                <a:tint val="30000"/>
                <a:satMod val="120000"/>
              </a:schemeClr>
            </a:duotone>
          </a:blip>
          <a:stretch/>
        </a:blipFill>
      </a:fillStyleLst>
      <a:lnStyleLst>
        <a:ln w="254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50800" cap="flat" cmpd="dbl" algn="ctr">
          <a:solidFill>
            <a:schemeClr val="phClr"/>
          </a:solidFill>
          <a:prstDash val="solid"/>
        </a:ln>
        <a:ln w="76200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FFFFFF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sunrise" dir="tl">
              <a:rot lat="0" lon="0" rev="1200000"/>
            </a:lightRig>
          </a:scene3d>
          <a:sp3d prstMaterial="softEdge">
            <a:bevelT w="0" h="0"/>
          </a:sp3d>
        </a:effectStyle>
        <a:effectStyle>
          <a:effectLst>
            <a:innerShdw blurRad="76200" dist="38100" dir="13500000">
              <a:srgbClr val="FFFFFF">
                <a:alpha val="75000"/>
              </a:srgbClr>
            </a:innerShdw>
          </a:effectLst>
          <a:scene3d>
            <a:camera prst="perspectiveFront" fov="2400000"/>
            <a:lightRig rig="twoPt" dir="tl"/>
          </a:scene3d>
          <a:sp3d>
            <a:bevelT w="25400" h="12700" prst="angle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2">
            <a:duotone>
              <a:schemeClr val="phClr">
                <a:shade val="30000"/>
                <a:satMod val="250000"/>
              </a:schemeClr>
              <a:schemeClr val="phClr">
                <a:tint val="50000"/>
                <a:satMod val="200000"/>
              </a:schemeClr>
            </a:duotone>
          </a:blip>
          <a:stretch/>
        </a:blipFill>
        <a:blipFill rotWithShape="1">
          <a:blip xmlns:r="http://schemas.openxmlformats.org/officeDocument/2006/relationships" r:embed="rId3">
            <a:duotone>
              <a:schemeClr val="phClr">
                <a:shade val="90000"/>
                <a:hueMod val="90000"/>
                <a:satMod val="150000"/>
                <a:lumMod val="90000"/>
              </a:schemeClr>
              <a:schemeClr val="phClr">
                <a:tint val="70000"/>
                <a:shade val="80000"/>
                <a:satMod val="300000"/>
                <a:lumMod val="110000"/>
              </a:schemeClr>
            </a:duotone>
          </a:blip>
          <a:stretch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I34"/>
  <sheetViews>
    <sheetView showGridLines="0" tabSelected="1" zoomScale="125" zoomScaleNormal="125" zoomScalePageLayoutView="125" workbookViewId="0">
      <selection activeCell="B3" sqref="B3"/>
    </sheetView>
  </sheetViews>
  <sheetFormatPr baseColWidth="10" defaultColWidth="8.83203125" defaultRowHeight="15"/>
  <cols>
    <col min="1" max="1" width="22.1640625" style="2" customWidth="1"/>
    <col min="2" max="2" width="12" style="2" customWidth="1"/>
    <col min="3" max="3" width="12.1640625" style="2" customWidth="1"/>
    <col min="4" max="4" width="25" style="2" bestFit="1" customWidth="1"/>
    <col min="5" max="5" width="11.33203125" style="2" customWidth="1"/>
    <col min="6" max="6" width="11" style="2" customWidth="1"/>
    <col min="7" max="8" width="10" style="2" customWidth="1"/>
    <col min="9" max="9" width="11" style="2" customWidth="1"/>
    <col min="10" max="10" width="10" style="2" customWidth="1"/>
    <col min="11" max="16384" width="8.83203125" style="2"/>
  </cols>
  <sheetData>
    <row r="1" spans="1:9" ht="42.75" customHeight="1" thickBot="1">
      <c r="A1" s="63" t="s">
        <v>75</v>
      </c>
      <c r="B1" s="63"/>
      <c r="C1" s="63"/>
      <c r="D1" s="63"/>
      <c r="E1" s="63"/>
      <c r="F1" s="63"/>
      <c r="G1" s="63"/>
      <c r="H1" s="63"/>
      <c r="I1" s="63"/>
    </row>
    <row r="2" spans="1:9" ht="21" thickTop="1">
      <c r="A2" s="16" t="s">
        <v>77</v>
      </c>
      <c r="B2" s="102" t="s">
        <v>54</v>
      </c>
      <c r="C2" s="1"/>
      <c r="D2" s="56" t="s">
        <v>102</v>
      </c>
      <c r="E2" s="56"/>
      <c r="F2" s="20"/>
      <c r="G2" s="20"/>
      <c r="H2" s="20"/>
      <c r="I2" s="12"/>
    </row>
    <row r="3" spans="1:9">
      <c r="A3" s="17" t="s">
        <v>76</v>
      </c>
      <c r="B3" s="11">
        <v>2015</v>
      </c>
      <c r="C3" s="4"/>
      <c r="D3" s="57" t="s">
        <v>121</v>
      </c>
      <c r="E3" s="50" t="s">
        <v>103</v>
      </c>
      <c r="F3" s="51"/>
      <c r="G3" s="51" t="s">
        <v>109</v>
      </c>
      <c r="I3" s="12"/>
    </row>
    <row r="4" spans="1:9">
      <c r="A4" s="3"/>
      <c r="C4" s="4"/>
      <c r="D4" s="3"/>
      <c r="E4" s="52" t="s">
        <v>104</v>
      </c>
      <c r="F4" s="51"/>
      <c r="G4" s="53" t="s">
        <v>110</v>
      </c>
      <c r="H4" s="3"/>
      <c r="I4" s="12"/>
    </row>
    <row r="5" spans="1:9">
      <c r="A5" s="64" t="s">
        <v>79</v>
      </c>
      <c r="B5" s="64"/>
      <c r="C5" s="4"/>
      <c r="E5" s="51" t="s">
        <v>105</v>
      </c>
      <c r="G5" s="10" t="s">
        <v>111</v>
      </c>
      <c r="H5" s="10"/>
      <c r="I5" s="12"/>
    </row>
    <row r="6" spans="1:9">
      <c r="A6" s="60" t="s">
        <v>78</v>
      </c>
      <c r="B6" s="60"/>
      <c r="C6" s="4"/>
      <c r="E6" s="50" t="s">
        <v>106</v>
      </c>
      <c r="F6" s="51"/>
      <c r="G6" s="50" t="s">
        <v>109</v>
      </c>
      <c r="H6" s="19"/>
      <c r="I6" s="12"/>
    </row>
    <row r="7" spans="1:9" ht="18" customHeight="1">
      <c r="A7" s="60" t="s">
        <v>80</v>
      </c>
      <c r="B7" s="60"/>
      <c r="C7" s="4"/>
      <c r="D7" s="9"/>
      <c r="E7" s="54" t="s">
        <v>107</v>
      </c>
      <c r="F7" s="51"/>
      <c r="G7" s="55"/>
      <c r="H7" s="14"/>
      <c r="I7" s="36"/>
    </row>
    <row r="8" spans="1:9">
      <c r="A8" s="60" t="s">
        <v>81</v>
      </c>
      <c r="B8" s="60"/>
      <c r="C8" s="4"/>
      <c r="E8" s="50" t="s">
        <v>108</v>
      </c>
      <c r="F8" s="35"/>
      <c r="G8" s="14"/>
      <c r="H8" s="14"/>
      <c r="I8" s="12"/>
    </row>
    <row r="9" spans="1:9">
      <c r="A9" s="61" t="s">
        <v>119</v>
      </c>
      <c r="B9" s="60"/>
      <c r="C9" s="4"/>
      <c r="I9" s="12"/>
    </row>
    <row r="10" spans="1:9" ht="17" customHeight="1" thickBot="1">
      <c r="A10" s="48" t="s">
        <v>120</v>
      </c>
      <c r="B10" s="5"/>
      <c r="C10" s="6"/>
      <c r="D10" s="7"/>
      <c r="E10" s="18"/>
      <c r="F10" s="18"/>
      <c r="G10" s="18"/>
      <c r="H10" s="18"/>
      <c r="I10" s="13"/>
    </row>
    <row r="11" spans="1:9" ht="16" thickTop="1"/>
    <row r="13" spans="1:9" ht="20">
      <c r="A13" s="15" t="s">
        <v>84</v>
      </c>
    </row>
    <row r="14" spans="1:9" ht="9" customHeight="1">
      <c r="A14" s="15"/>
    </row>
    <row r="15" spans="1:9" ht="45">
      <c r="A15" s="8" t="s">
        <v>117</v>
      </c>
      <c r="B15" s="45" t="s">
        <v>85</v>
      </c>
      <c r="C15" s="45" t="s">
        <v>92</v>
      </c>
      <c r="D15" s="45" t="s">
        <v>86</v>
      </c>
      <c r="E15" s="59" t="s">
        <v>87</v>
      </c>
      <c r="F15" s="45" t="s">
        <v>88</v>
      </c>
      <c r="G15" s="45" t="s">
        <v>89</v>
      </c>
      <c r="H15" s="45" t="s">
        <v>90</v>
      </c>
      <c r="I15" s="45" t="s">
        <v>91</v>
      </c>
    </row>
    <row r="16" spans="1:9">
      <c r="A16" s="46" t="s">
        <v>116</v>
      </c>
      <c r="B16" s="47">
        <v>164.59</v>
      </c>
      <c r="C16" s="47">
        <v>164.59</v>
      </c>
      <c r="D16" s="47">
        <v>0</v>
      </c>
      <c r="E16" s="47"/>
      <c r="F16" s="47"/>
      <c r="G16" s="47">
        <v>0</v>
      </c>
      <c r="H16" s="47"/>
      <c r="I16" s="47">
        <v>0</v>
      </c>
    </row>
    <row r="17" spans="1:9">
      <c r="A17" s="46" t="s">
        <v>118</v>
      </c>
      <c r="B17" s="47">
        <v>134.78999999999996</v>
      </c>
      <c r="C17" s="47">
        <v>94.86999999999999</v>
      </c>
      <c r="D17" s="47">
        <v>0</v>
      </c>
      <c r="E17" s="47"/>
      <c r="F17" s="47"/>
      <c r="G17" s="47">
        <v>0</v>
      </c>
      <c r="H17" s="47"/>
      <c r="I17" s="47">
        <v>0</v>
      </c>
    </row>
    <row r="18" spans="1:9">
      <c r="A18" s="58" t="s">
        <v>51</v>
      </c>
      <c r="B18" s="49">
        <v>29.97</v>
      </c>
      <c r="C18" s="47">
        <v>29.97</v>
      </c>
      <c r="D18" s="47">
        <v>0</v>
      </c>
      <c r="E18" s="47"/>
      <c r="F18" s="47"/>
      <c r="G18" s="47">
        <v>0</v>
      </c>
      <c r="H18" s="47"/>
      <c r="I18" s="47">
        <v>0</v>
      </c>
    </row>
    <row r="19" spans="1:9">
      <c r="A19" s="58" t="s">
        <v>47</v>
      </c>
      <c r="B19" s="66">
        <v>19.98</v>
      </c>
      <c r="C19" s="66">
        <v>0</v>
      </c>
      <c r="D19" s="47">
        <v>19.98</v>
      </c>
      <c r="E19" s="21"/>
      <c r="F19" s="26"/>
      <c r="G19" s="47">
        <v>0</v>
      </c>
      <c r="I19" s="47">
        <v>0</v>
      </c>
    </row>
    <row r="20" spans="1:9">
      <c r="A20" s="58" t="s">
        <v>45</v>
      </c>
      <c r="B20" s="66">
        <v>9.99</v>
      </c>
      <c r="C20" s="66">
        <v>0</v>
      </c>
      <c r="D20" s="47">
        <v>9.99</v>
      </c>
      <c r="E20" s="21"/>
      <c r="F20" s="26"/>
      <c r="G20" s="47">
        <v>0</v>
      </c>
      <c r="I20" s="47">
        <v>0</v>
      </c>
    </row>
    <row r="21" spans="1:9">
      <c r="A21" s="58" t="s">
        <v>43</v>
      </c>
      <c r="B21" s="66">
        <v>15.98</v>
      </c>
      <c r="C21" s="66">
        <v>0</v>
      </c>
      <c r="D21" s="66">
        <v>15.98</v>
      </c>
      <c r="E21" s="21"/>
      <c r="F21" s="26"/>
      <c r="G21" s="47">
        <v>0</v>
      </c>
      <c r="I21" s="47">
        <v>0</v>
      </c>
    </row>
    <row r="22" spans="1:9">
      <c r="A22" s="58" t="s">
        <v>39</v>
      </c>
      <c r="B22" s="66">
        <v>9.99</v>
      </c>
      <c r="C22" s="66">
        <v>9.99</v>
      </c>
      <c r="D22" s="67">
        <v>0</v>
      </c>
      <c r="E22" s="21"/>
      <c r="F22" s="26"/>
      <c r="G22" s="47">
        <v>0</v>
      </c>
      <c r="I22" s="47">
        <v>0</v>
      </c>
    </row>
    <row r="23" spans="1:9">
      <c r="A23" s="58" t="s">
        <v>37</v>
      </c>
      <c r="B23" s="66">
        <v>99.700000000000017</v>
      </c>
      <c r="C23" s="66">
        <v>0</v>
      </c>
      <c r="D23" s="66">
        <v>99.700000000000017</v>
      </c>
      <c r="E23" s="21"/>
      <c r="F23" s="26"/>
      <c r="G23" s="66">
        <v>1.4954999999999998</v>
      </c>
      <c r="I23" s="47">
        <v>1.4954999999999998</v>
      </c>
    </row>
    <row r="24" spans="1:9">
      <c r="A24" s="58" t="s">
        <v>35</v>
      </c>
      <c r="B24" s="66">
        <v>19.939999999999998</v>
      </c>
      <c r="C24" s="66">
        <v>0</v>
      </c>
      <c r="D24" s="66">
        <v>19.939999999999998</v>
      </c>
      <c r="E24" s="21"/>
      <c r="F24" s="26"/>
      <c r="G24" s="66"/>
      <c r="I24" s="47">
        <v>1.7696749999999999</v>
      </c>
    </row>
    <row r="25" spans="1:9">
      <c r="A25" s="46" t="s">
        <v>115</v>
      </c>
      <c r="B25" s="47">
        <v>289.43000000000006</v>
      </c>
      <c r="C25" s="47">
        <v>289.43000000000006</v>
      </c>
      <c r="D25" s="47">
        <v>0</v>
      </c>
      <c r="E25" s="47">
        <v>0</v>
      </c>
      <c r="F25" s="47"/>
      <c r="G25" s="47"/>
      <c r="H25" s="47"/>
      <c r="I25" s="47">
        <v>0</v>
      </c>
    </row>
    <row r="26" spans="1:9">
      <c r="A26" s="46" t="s">
        <v>31</v>
      </c>
      <c r="B26" s="66">
        <v>45.95</v>
      </c>
      <c r="C26" s="66">
        <v>0</v>
      </c>
      <c r="D26" s="66">
        <v>45.95</v>
      </c>
      <c r="E26" s="66">
        <v>3.2164999999999999</v>
      </c>
      <c r="F26" s="26"/>
      <c r="I26" s="47">
        <v>3.2164999999999999</v>
      </c>
    </row>
    <row r="27" spans="1:9">
      <c r="A27" s="46" t="s">
        <v>33</v>
      </c>
      <c r="B27" s="68">
        <v>119.64000000000001</v>
      </c>
      <c r="C27" s="68">
        <v>0</v>
      </c>
      <c r="D27" s="66">
        <v>119.64000000000001</v>
      </c>
      <c r="E27" s="27">
        <v>4.7856000000000005</v>
      </c>
      <c r="F27" s="27">
        <v>2.9910000000000001</v>
      </c>
      <c r="G27" s="27">
        <v>1.4954999999999998</v>
      </c>
      <c r="H27" s="27">
        <v>3.7387499999999996</v>
      </c>
      <c r="I27" s="47">
        <v>13.01085</v>
      </c>
    </row>
    <row r="28" spans="1:9" ht="16" thickBot="1">
      <c r="A28" s="97" t="s">
        <v>41</v>
      </c>
      <c r="B28" s="98">
        <v>9.99</v>
      </c>
      <c r="C28" s="98">
        <v>9.99</v>
      </c>
      <c r="D28" s="99">
        <v>0</v>
      </c>
      <c r="E28" s="99">
        <v>0</v>
      </c>
      <c r="F28" s="99"/>
      <c r="G28" s="100"/>
      <c r="H28" s="100"/>
      <c r="I28" s="101">
        <v>0</v>
      </c>
    </row>
    <row r="29" spans="1:9" ht="19">
      <c r="A29" s="96" t="s">
        <v>52</v>
      </c>
      <c r="B29" s="66">
        <f>SUM(B16:B28)</f>
        <v>969.94000000000017</v>
      </c>
      <c r="D29" s="69">
        <f>SUM(D16:D28)</f>
        <v>331.18000000000006</v>
      </c>
      <c r="I29" s="66">
        <f>SUM(I16:I28)</f>
        <v>19.492525000000001</v>
      </c>
    </row>
    <row r="30" spans="1:9" ht="19"/>
    <row r="31" spans="1:9" ht="19"/>
    <row r="32" spans="1:9">
      <c r="A32" s="62" t="s">
        <v>83</v>
      </c>
      <c r="B32" s="62"/>
      <c r="C32" s="62"/>
      <c r="D32" s="62"/>
      <c r="E32" s="62"/>
      <c r="F32" s="62"/>
      <c r="G32" s="62"/>
      <c r="H32" s="62"/>
      <c r="I32" s="62"/>
    </row>
    <row r="33" ht="19"/>
    <row r="34" ht="19"/>
  </sheetData>
  <mergeCells count="7">
    <mergeCell ref="A8:B8"/>
    <mergeCell ref="A9:B9"/>
    <mergeCell ref="A32:I32"/>
    <mergeCell ref="A1:I1"/>
    <mergeCell ref="A5:B5"/>
    <mergeCell ref="A6:B6"/>
    <mergeCell ref="A7:B7"/>
  </mergeCells>
  <phoneticPr fontId="11" type="noConversion"/>
  <printOptions horizontalCentered="1"/>
  <pageMargins left="0.5" right="0.5" top="0.5" bottom="0.5" header="0.5" footer="0.5"/>
  <pageSetup orientation="portrait" horizontalDpi="4294967292" verticalDpi="4294967292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V77"/>
  <sheetViews>
    <sheetView showGridLines="0" topLeftCell="A39" workbookViewId="0">
      <selection activeCell="L53" sqref="L53"/>
    </sheetView>
  </sheetViews>
  <sheetFormatPr baseColWidth="10" defaultColWidth="8.83203125" defaultRowHeight="15"/>
  <cols>
    <col min="1" max="1" width="12.33203125" style="2" customWidth="1"/>
    <col min="2" max="2" width="12.5" style="2" customWidth="1"/>
    <col min="3" max="3" width="9.6640625" style="2" customWidth="1"/>
    <col min="4" max="4" width="11" style="2" customWidth="1"/>
    <col min="5" max="5" width="10.6640625" style="21" bestFit="1" customWidth="1"/>
    <col min="6" max="6" width="11" style="26" customWidth="1"/>
    <col min="7" max="7" width="14.33203125" style="2" customWidth="1"/>
    <col min="8" max="8" width="9.6640625" style="2" customWidth="1"/>
    <col min="9" max="9" width="13.1640625" style="27" customWidth="1"/>
    <col min="10" max="10" width="15.33203125" style="27" customWidth="1"/>
    <col min="11" max="11" width="10.33203125" style="30" customWidth="1"/>
    <col min="12" max="12" width="11" style="2" customWidth="1"/>
    <col min="13" max="13" width="12.83203125" style="2" customWidth="1"/>
    <col min="14" max="14" width="14.1640625" style="2" customWidth="1"/>
    <col min="15" max="15" width="10.83203125" style="2" customWidth="1"/>
    <col min="16" max="16" width="9.1640625" style="2" customWidth="1"/>
    <col min="17" max="17" width="8.33203125" style="2" customWidth="1"/>
    <col min="18" max="18" width="8.1640625" style="2" customWidth="1"/>
    <col min="19" max="19" width="8.5" style="27" customWidth="1"/>
    <col min="20" max="20" width="10.5" style="2" customWidth="1"/>
    <col min="21" max="16384" width="8.83203125" style="2"/>
  </cols>
  <sheetData>
    <row r="1" spans="1:22" s="25" customFormat="1" ht="46">
      <c r="A1" s="88" t="s">
        <v>94</v>
      </c>
      <c r="B1" s="88" t="s">
        <v>97</v>
      </c>
      <c r="C1" s="88" t="s">
        <v>95</v>
      </c>
      <c r="D1" s="89" t="s">
        <v>49</v>
      </c>
      <c r="E1" s="88" t="s">
        <v>96</v>
      </c>
      <c r="F1" s="90" t="s">
        <v>93</v>
      </c>
      <c r="G1" s="88" t="s">
        <v>82</v>
      </c>
      <c r="H1" s="91" t="s">
        <v>114</v>
      </c>
      <c r="I1" s="92" t="s">
        <v>98</v>
      </c>
      <c r="J1" s="92" t="s">
        <v>53</v>
      </c>
      <c r="K1" s="93" t="s">
        <v>99</v>
      </c>
      <c r="L1" s="91" t="s">
        <v>85</v>
      </c>
      <c r="M1" s="91" t="s">
        <v>92</v>
      </c>
      <c r="N1" s="91" t="s">
        <v>86</v>
      </c>
      <c r="O1" s="91" t="s">
        <v>50</v>
      </c>
      <c r="P1" s="91" t="s">
        <v>100</v>
      </c>
      <c r="Q1" s="91" t="s">
        <v>88</v>
      </c>
      <c r="R1" s="91" t="s">
        <v>89</v>
      </c>
      <c r="S1" s="92" t="s">
        <v>90</v>
      </c>
      <c r="T1" s="91" t="s">
        <v>91</v>
      </c>
    </row>
    <row r="2" spans="1:22">
      <c r="A2" s="71" t="s">
        <v>23</v>
      </c>
      <c r="B2" s="71" t="s">
        <v>64</v>
      </c>
      <c r="C2" s="71" t="s">
        <v>24</v>
      </c>
      <c r="D2" s="72">
        <v>7630</v>
      </c>
      <c r="E2" s="73">
        <v>272074</v>
      </c>
      <c r="F2" s="74">
        <v>42243.925474537034</v>
      </c>
      <c r="G2" s="75">
        <v>9781429926645</v>
      </c>
      <c r="H2" s="70">
        <v>1</v>
      </c>
      <c r="I2" s="76">
        <v>9.99</v>
      </c>
      <c r="J2" s="76">
        <f>I2*0.7</f>
        <v>6.9929999999999994</v>
      </c>
      <c r="K2" s="77">
        <v>0</v>
      </c>
      <c r="L2" s="76">
        <v>9.99</v>
      </c>
      <c r="M2" s="76">
        <v>0</v>
      </c>
      <c r="N2" s="76">
        <v>9.99</v>
      </c>
      <c r="O2" s="78">
        <f>L2*0.07</f>
        <v>0.69930000000000003</v>
      </c>
      <c r="P2" s="78">
        <v>0</v>
      </c>
      <c r="Q2" s="78">
        <v>0</v>
      </c>
      <c r="R2" s="78">
        <v>0</v>
      </c>
      <c r="S2" s="78">
        <v>0</v>
      </c>
      <c r="T2" s="78">
        <f>SUM(O2:S2)</f>
        <v>0.69930000000000003</v>
      </c>
      <c r="V2" s="95"/>
    </row>
    <row r="3" spans="1:22">
      <c r="A3" s="71" t="s">
        <v>57</v>
      </c>
      <c r="B3" s="71" t="s">
        <v>25</v>
      </c>
      <c r="C3" s="71" t="s">
        <v>24</v>
      </c>
      <c r="D3" s="72">
        <v>7652</v>
      </c>
      <c r="E3" s="73">
        <v>272353</v>
      </c>
      <c r="F3" s="74">
        <v>42245.776898148149</v>
      </c>
      <c r="G3" s="75">
        <v>9781555970222</v>
      </c>
      <c r="H3" s="70">
        <v>1</v>
      </c>
      <c r="I3" s="76">
        <v>9.99</v>
      </c>
      <c r="J3" s="76">
        <f t="shared" ref="J3:J52" si="0">I3*0.7</f>
        <v>6.9929999999999994</v>
      </c>
      <c r="K3" s="77">
        <v>0</v>
      </c>
      <c r="L3" s="76">
        <f>I3*H3</f>
        <v>9.99</v>
      </c>
      <c r="M3" s="76">
        <v>0</v>
      </c>
      <c r="N3" s="76">
        <f>L3</f>
        <v>9.99</v>
      </c>
      <c r="O3" s="78">
        <f>L3*0.07</f>
        <v>0.69930000000000003</v>
      </c>
      <c r="P3" s="78">
        <v>0</v>
      </c>
      <c r="Q3" s="78">
        <v>0</v>
      </c>
      <c r="R3" s="78">
        <v>0</v>
      </c>
      <c r="S3" s="78">
        <v>0</v>
      </c>
      <c r="T3" s="78">
        <f>SUM(O3:S3)</f>
        <v>0.69930000000000003</v>
      </c>
    </row>
    <row r="4" spans="1:22">
      <c r="A4" s="71" t="s">
        <v>27</v>
      </c>
      <c r="B4" s="71" t="s">
        <v>66</v>
      </c>
      <c r="C4" s="71" t="s">
        <v>101</v>
      </c>
      <c r="D4" s="72">
        <v>10465</v>
      </c>
      <c r="E4" s="73">
        <v>268434</v>
      </c>
      <c r="F4" s="74">
        <v>42229.027870370373</v>
      </c>
      <c r="G4" s="75">
        <v>9781429960564</v>
      </c>
      <c r="H4" s="70">
        <v>1</v>
      </c>
      <c r="I4" s="76">
        <v>9.99</v>
      </c>
      <c r="J4" s="76">
        <f t="shared" si="0"/>
        <v>6.9929999999999994</v>
      </c>
      <c r="K4" s="77">
        <v>0</v>
      </c>
      <c r="L4" s="76">
        <f t="shared" ref="L4:L52" si="1">I4*H4</f>
        <v>9.99</v>
      </c>
      <c r="M4" s="76">
        <v>0</v>
      </c>
      <c r="N4" s="78">
        <f t="shared" ref="N2:N33" si="2">+L4-M4</f>
        <v>9.99</v>
      </c>
      <c r="O4" s="78">
        <f>N4*0.04</f>
        <v>0.39960000000000001</v>
      </c>
      <c r="P4" s="78">
        <v>0</v>
      </c>
      <c r="Q4" s="78">
        <v>0</v>
      </c>
      <c r="R4" s="78">
        <v>0</v>
      </c>
      <c r="S4" s="78">
        <v>0</v>
      </c>
      <c r="T4" s="78">
        <f>N4*0.08875</f>
        <v>0.88661250000000003</v>
      </c>
    </row>
    <row r="5" spans="1:22">
      <c r="A5" s="71" t="s">
        <v>27</v>
      </c>
      <c r="B5" s="71" t="s">
        <v>66</v>
      </c>
      <c r="C5" s="71" t="s">
        <v>101</v>
      </c>
      <c r="D5" s="72">
        <v>10465</v>
      </c>
      <c r="E5" s="73">
        <v>268434</v>
      </c>
      <c r="F5" s="74">
        <v>42229.027870370373</v>
      </c>
      <c r="G5" s="75">
        <v>9781466805361</v>
      </c>
      <c r="H5" s="70">
        <v>1</v>
      </c>
      <c r="I5" s="76">
        <v>5.99</v>
      </c>
      <c r="J5" s="76">
        <f t="shared" si="0"/>
        <v>4.1929999999999996</v>
      </c>
      <c r="K5" s="77">
        <v>0</v>
      </c>
      <c r="L5" s="76">
        <f t="shared" si="1"/>
        <v>5.99</v>
      </c>
      <c r="M5" s="76">
        <v>0</v>
      </c>
      <c r="N5" s="78">
        <f>+L5-M5</f>
        <v>5.99</v>
      </c>
      <c r="O5" s="78">
        <f>N5*0.04</f>
        <v>0.23960000000000001</v>
      </c>
      <c r="P5" s="78">
        <v>0</v>
      </c>
      <c r="Q5" s="78">
        <v>0</v>
      </c>
      <c r="R5" s="78">
        <v>0</v>
      </c>
      <c r="S5" s="78">
        <v>0</v>
      </c>
      <c r="T5" s="78">
        <f>N5*0.08875</f>
        <v>0.53161250000000004</v>
      </c>
    </row>
    <row r="6" spans="1:22">
      <c r="A6" s="71" t="s">
        <v>1</v>
      </c>
      <c r="B6" s="71" t="s">
        <v>59</v>
      </c>
      <c r="C6" s="71" t="s">
        <v>6</v>
      </c>
      <c r="D6" s="72">
        <v>1960</v>
      </c>
      <c r="E6" s="73">
        <v>269606</v>
      </c>
      <c r="F6" s="74">
        <v>42234.587835648148</v>
      </c>
      <c r="G6" s="75">
        <v>9780374302030</v>
      </c>
      <c r="H6" s="70">
        <v>1</v>
      </c>
      <c r="I6" s="76">
        <v>4.96</v>
      </c>
      <c r="J6" s="76">
        <f t="shared" si="0"/>
        <v>3.472</v>
      </c>
      <c r="K6" s="77">
        <v>0</v>
      </c>
      <c r="L6" s="76">
        <f t="shared" si="1"/>
        <v>4.96</v>
      </c>
      <c r="M6" s="76">
        <v>4.96</v>
      </c>
      <c r="N6" s="78">
        <f t="shared" ref="N6:N52" si="3">+L6-M6</f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</row>
    <row r="7" spans="1:22">
      <c r="A7" s="71" t="s">
        <v>7</v>
      </c>
      <c r="B7" s="71" t="s">
        <v>59</v>
      </c>
      <c r="C7" s="71" t="s">
        <v>6</v>
      </c>
      <c r="D7" s="72">
        <v>1904</v>
      </c>
      <c r="E7" s="73">
        <v>267143</v>
      </c>
      <c r="F7" s="74">
        <v>42222.961921296293</v>
      </c>
      <c r="G7" s="75">
        <v>9780374706487</v>
      </c>
      <c r="H7" s="70">
        <v>1</v>
      </c>
      <c r="I7" s="76">
        <v>9.99</v>
      </c>
      <c r="J7" s="76">
        <f t="shared" si="0"/>
        <v>6.9929999999999994</v>
      </c>
      <c r="K7" s="77">
        <v>0</v>
      </c>
      <c r="L7" s="76">
        <f t="shared" si="1"/>
        <v>9.99</v>
      </c>
      <c r="M7" s="76">
        <v>9.99</v>
      </c>
      <c r="N7" s="78">
        <f t="shared" si="3"/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</row>
    <row r="8" spans="1:22">
      <c r="A8" s="71" t="s">
        <v>8</v>
      </c>
      <c r="B8" s="71" t="s">
        <v>59</v>
      </c>
      <c r="C8" s="71" t="s">
        <v>6</v>
      </c>
      <c r="D8" s="72">
        <v>1810</v>
      </c>
      <c r="E8" s="73">
        <v>267510</v>
      </c>
      <c r="F8" s="74">
        <v>42225.600231481483</v>
      </c>
      <c r="G8" s="75">
        <v>9780374706487</v>
      </c>
      <c r="H8" s="70">
        <v>1</v>
      </c>
      <c r="I8" s="76">
        <v>9.99</v>
      </c>
      <c r="J8" s="76">
        <f t="shared" si="0"/>
        <v>6.9929999999999994</v>
      </c>
      <c r="K8" s="77">
        <v>0</v>
      </c>
      <c r="L8" s="76">
        <f t="shared" si="1"/>
        <v>9.99</v>
      </c>
      <c r="M8" s="76">
        <v>9.99</v>
      </c>
      <c r="N8" s="78">
        <f t="shared" si="3"/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</row>
    <row r="9" spans="1:22">
      <c r="A9" s="71" t="s">
        <v>16</v>
      </c>
      <c r="B9" s="71" t="s">
        <v>62</v>
      </c>
      <c r="C9" s="71" t="s">
        <v>6</v>
      </c>
      <c r="D9" s="72">
        <v>1843</v>
      </c>
      <c r="E9" s="73">
        <v>269970</v>
      </c>
      <c r="F9" s="74">
        <v>42235.773553240739</v>
      </c>
      <c r="G9" s="75">
        <v>9780374706487</v>
      </c>
      <c r="H9" s="70">
        <v>1</v>
      </c>
      <c r="I9" s="76">
        <v>9.99</v>
      </c>
      <c r="J9" s="76">
        <f t="shared" si="0"/>
        <v>6.9929999999999994</v>
      </c>
      <c r="K9" s="77">
        <v>0</v>
      </c>
      <c r="L9" s="76">
        <f t="shared" si="1"/>
        <v>9.99</v>
      </c>
      <c r="M9" s="76">
        <v>9.99</v>
      </c>
      <c r="N9" s="78">
        <f t="shared" si="3"/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</row>
    <row r="10" spans="1:22">
      <c r="A10" s="71" t="s">
        <v>17</v>
      </c>
      <c r="B10" s="71" t="s">
        <v>59</v>
      </c>
      <c r="C10" s="71" t="s">
        <v>6</v>
      </c>
      <c r="D10" s="72">
        <v>1940</v>
      </c>
      <c r="E10" s="73">
        <v>269979</v>
      </c>
      <c r="F10" s="74">
        <v>42235.797164351854</v>
      </c>
      <c r="G10" s="75">
        <v>9780374706487</v>
      </c>
      <c r="H10" s="70">
        <v>1</v>
      </c>
      <c r="I10" s="76">
        <v>9.99</v>
      </c>
      <c r="J10" s="76">
        <f t="shared" si="0"/>
        <v>6.9929999999999994</v>
      </c>
      <c r="K10" s="77">
        <v>0</v>
      </c>
      <c r="L10" s="76">
        <f t="shared" si="1"/>
        <v>9.99</v>
      </c>
      <c r="M10" s="76">
        <v>9.99</v>
      </c>
      <c r="N10" s="78">
        <f t="shared" si="3"/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</row>
    <row r="11" spans="1:22">
      <c r="A11" s="71" t="s">
        <v>17</v>
      </c>
      <c r="B11" s="71" t="s">
        <v>59</v>
      </c>
      <c r="C11" s="71" t="s">
        <v>6</v>
      </c>
      <c r="D11" s="72">
        <v>1940</v>
      </c>
      <c r="E11" s="73">
        <v>270004</v>
      </c>
      <c r="F11" s="74">
        <v>42235.866643518515</v>
      </c>
      <c r="G11" s="75">
        <v>9780374706487</v>
      </c>
      <c r="H11" s="70">
        <v>1</v>
      </c>
      <c r="I11" s="76">
        <v>9.99</v>
      </c>
      <c r="J11" s="76">
        <f t="shared" si="0"/>
        <v>6.9929999999999994</v>
      </c>
      <c r="K11" s="77">
        <v>0</v>
      </c>
      <c r="L11" s="76">
        <f t="shared" si="1"/>
        <v>9.99</v>
      </c>
      <c r="M11" s="76">
        <v>9.99</v>
      </c>
      <c r="N11" s="78">
        <f t="shared" si="3"/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</row>
    <row r="12" spans="1:22">
      <c r="A12" s="71" t="s">
        <v>18</v>
      </c>
      <c r="B12" s="71" t="s">
        <v>63</v>
      </c>
      <c r="C12" s="71" t="s">
        <v>6</v>
      </c>
      <c r="D12" s="72">
        <v>1845</v>
      </c>
      <c r="E12" s="73">
        <v>270976</v>
      </c>
      <c r="F12" s="74">
        <v>42240.009270833332</v>
      </c>
      <c r="G12" s="75">
        <v>9780374706487</v>
      </c>
      <c r="H12" s="70">
        <v>1</v>
      </c>
      <c r="I12" s="76">
        <v>9.99</v>
      </c>
      <c r="J12" s="76">
        <f t="shared" si="0"/>
        <v>6.9929999999999994</v>
      </c>
      <c r="K12" s="77">
        <v>0</v>
      </c>
      <c r="L12" s="76">
        <f t="shared" si="1"/>
        <v>9.99</v>
      </c>
      <c r="M12" s="76">
        <v>9.99</v>
      </c>
      <c r="N12" s="78">
        <f t="shared" si="3"/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</row>
    <row r="13" spans="1:22">
      <c r="A13" s="71" t="s">
        <v>20</v>
      </c>
      <c r="B13" s="71" t="s">
        <v>63</v>
      </c>
      <c r="C13" s="71" t="s">
        <v>6</v>
      </c>
      <c r="D13" s="72">
        <v>1845</v>
      </c>
      <c r="E13" s="73">
        <v>272108</v>
      </c>
      <c r="F13" s="74">
        <v>42244.031597222223</v>
      </c>
      <c r="G13" s="75">
        <v>9780374706487</v>
      </c>
      <c r="H13" s="70">
        <v>1</v>
      </c>
      <c r="I13" s="76">
        <v>9.99</v>
      </c>
      <c r="J13" s="76">
        <f t="shared" si="0"/>
        <v>6.9929999999999994</v>
      </c>
      <c r="K13" s="77">
        <v>0</v>
      </c>
      <c r="L13" s="76">
        <f t="shared" si="1"/>
        <v>9.99</v>
      </c>
      <c r="M13" s="76">
        <v>9.99</v>
      </c>
      <c r="N13" s="78">
        <f t="shared" si="3"/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</row>
    <row r="14" spans="1:22">
      <c r="A14" s="71" t="s">
        <v>21</v>
      </c>
      <c r="B14" s="71" t="s">
        <v>59</v>
      </c>
      <c r="C14" s="71" t="s">
        <v>6</v>
      </c>
      <c r="D14" s="72">
        <v>1923</v>
      </c>
      <c r="E14" s="73">
        <v>272341</v>
      </c>
      <c r="F14" s="74">
        <v>42245.711226851854</v>
      </c>
      <c r="G14" s="75">
        <v>9780374706487</v>
      </c>
      <c r="H14" s="70">
        <v>1</v>
      </c>
      <c r="I14" s="76">
        <v>9.99</v>
      </c>
      <c r="J14" s="76">
        <f t="shared" si="0"/>
        <v>6.9929999999999994</v>
      </c>
      <c r="K14" s="77">
        <v>0</v>
      </c>
      <c r="L14" s="76">
        <f t="shared" si="1"/>
        <v>9.99</v>
      </c>
      <c r="M14" s="76">
        <v>9.99</v>
      </c>
      <c r="N14" s="78">
        <f t="shared" si="3"/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</row>
    <row r="15" spans="1:22">
      <c r="A15" s="71" t="s">
        <v>22</v>
      </c>
      <c r="B15" s="71" t="s">
        <v>59</v>
      </c>
      <c r="C15" s="71" t="s">
        <v>6</v>
      </c>
      <c r="D15" s="72">
        <v>1906</v>
      </c>
      <c r="E15" s="73">
        <v>272456</v>
      </c>
      <c r="F15" s="74">
        <v>42246.757407407407</v>
      </c>
      <c r="G15" s="75">
        <v>9780374706487</v>
      </c>
      <c r="H15" s="70">
        <v>1</v>
      </c>
      <c r="I15" s="76">
        <v>9.99</v>
      </c>
      <c r="J15" s="76">
        <f t="shared" si="0"/>
        <v>6.9929999999999994</v>
      </c>
      <c r="K15" s="77">
        <v>0</v>
      </c>
      <c r="L15" s="76">
        <f t="shared" si="1"/>
        <v>9.99</v>
      </c>
      <c r="M15" s="76">
        <v>9.99</v>
      </c>
      <c r="N15" s="78">
        <f t="shared" si="3"/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</row>
    <row r="16" spans="1:22">
      <c r="A16" s="71" t="s">
        <v>0</v>
      </c>
      <c r="B16" s="71" t="s">
        <v>58</v>
      </c>
      <c r="C16" s="71" t="s">
        <v>6</v>
      </c>
      <c r="D16" s="72">
        <v>1801</v>
      </c>
      <c r="E16" s="73">
        <v>266979</v>
      </c>
      <c r="F16" s="74">
        <v>42222.099618055552</v>
      </c>
      <c r="G16" s="75">
        <v>9780374302030</v>
      </c>
      <c r="H16" s="70">
        <v>1</v>
      </c>
      <c r="I16" s="76">
        <v>4.96</v>
      </c>
      <c r="J16" s="76">
        <f t="shared" si="0"/>
        <v>3.472</v>
      </c>
      <c r="K16" s="77">
        <v>0</v>
      </c>
      <c r="L16" s="76">
        <f t="shared" si="1"/>
        <v>4.96</v>
      </c>
      <c r="M16" s="76">
        <v>4.96</v>
      </c>
      <c r="N16" s="78">
        <f t="shared" si="3"/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</row>
    <row r="17" spans="1:20">
      <c r="A17" s="71" t="s">
        <v>113</v>
      </c>
      <c r="B17" s="71" t="s">
        <v>58</v>
      </c>
      <c r="C17" s="71" t="s">
        <v>6</v>
      </c>
      <c r="D17" s="72">
        <v>1887</v>
      </c>
      <c r="E17" s="73">
        <v>270070</v>
      </c>
      <c r="F17" s="74">
        <v>42236.020219907405</v>
      </c>
      <c r="G17" s="75">
        <v>9780374302030</v>
      </c>
      <c r="H17" s="70">
        <v>1</v>
      </c>
      <c r="I17" s="76">
        <v>4.96</v>
      </c>
      <c r="J17" s="76">
        <f t="shared" si="0"/>
        <v>3.472</v>
      </c>
      <c r="K17" s="77">
        <v>0</v>
      </c>
      <c r="L17" s="76">
        <f t="shared" si="1"/>
        <v>4.96</v>
      </c>
      <c r="M17" s="76">
        <v>4.96</v>
      </c>
      <c r="N17" s="78">
        <f t="shared" si="3"/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</row>
    <row r="18" spans="1:20">
      <c r="A18" s="71" t="s">
        <v>2</v>
      </c>
      <c r="B18" s="71" t="s">
        <v>58</v>
      </c>
      <c r="C18" s="71" t="s">
        <v>6</v>
      </c>
      <c r="D18" s="72">
        <v>1890</v>
      </c>
      <c r="E18" s="73">
        <v>270128</v>
      </c>
      <c r="F18" s="74">
        <v>42236.09878472222</v>
      </c>
      <c r="G18" s="75">
        <v>9780374302030</v>
      </c>
      <c r="H18" s="70">
        <v>1</v>
      </c>
      <c r="I18" s="76">
        <v>4.96</v>
      </c>
      <c r="J18" s="76">
        <f t="shared" si="0"/>
        <v>3.472</v>
      </c>
      <c r="K18" s="77">
        <v>0</v>
      </c>
      <c r="L18" s="76">
        <f t="shared" si="1"/>
        <v>4.96</v>
      </c>
      <c r="M18" s="76">
        <v>4.96</v>
      </c>
      <c r="N18" s="78">
        <f t="shared" si="3"/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</row>
    <row r="19" spans="1:20">
      <c r="A19" s="71" t="s">
        <v>3</v>
      </c>
      <c r="B19" s="71" t="s">
        <v>58</v>
      </c>
      <c r="C19" s="71" t="s">
        <v>6</v>
      </c>
      <c r="D19" s="72">
        <v>2176</v>
      </c>
      <c r="E19" s="73">
        <v>270752</v>
      </c>
      <c r="F19" s="74">
        <v>42238.929212962961</v>
      </c>
      <c r="G19" s="75">
        <v>9780374302030</v>
      </c>
      <c r="H19" s="70">
        <v>1</v>
      </c>
      <c r="I19" s="76">
        <v>4.96</v>
      </c>
      <c r="J19" s="76">
        <f t="shared" si="0"/>
        <v>3.472</v>
      </c>
      <c r="K19" s="77">
        <v>0</v>
      </c>
      <c r="L19" s="76">
        <f t="shared" si="1"/>
        <v>4.96</v>
      </c>
      <c r="M19" s="76">
        <v>4.96</v>
      </c>
      <c r="N19" s="78">
        <f t="shared" si="3"/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</row>
    <row r="20" spans="1:20">
      <c r="A20" s="71" t="s">
        <v>4</v>
      </c>
      <c r="B20" s="71" t="s">
        <v>58</v>
      </c>
      <c r="C20" s="71" t="s">
        <v>6</v>
      </c>
      <c r="D20" s="72">
        <v>1803</v>
      </c>
      <c r="E20" s="73">
        <v>271318</v>
      </c>
      <c r="F20" s="74">
        <v>42241.029131944444</v>
      </c>
      <c r="G20" s="75">
        <v>9780374302030</v>
      </c>
      <c r="H20" s="70">
        <v>1</v>
      </c>
      <c r="I20" s="76">
        <v>4.96</v>
      </c>
      <c r="J20" s="76">
        <f t="shared" si="0"/>
        <v>3.472</v>
      </c>
      <c r="K20" s="77">
        <v>0</v>
      </c>
      <c r="L20" s="76">
        <f t="shared" si="1"/>
        <v>4.96</v>
      </c>
      <c r="M20" s="76">
        <v>4.96</v>
      </c>
      <c r="N20" s="78">
        <f t="shared" si="3"/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</row>
    <row r="21" spans="1:20">
      <c r="A21" s="71" t="s">
        <v>5</v>
      </c>
      <c r="B21" s="71" t="s">
        <v>58</v>
      </c>
      <c r="C21" s="71" t="s">
        <v>6</v>
      </c>
      <c r="D21" s="72">
        <v>1867</v>
      </c>
      <c r="E21" s="73">
        <v>271456</v>
      </c>
      <c r="F21" s="74">
        <v>42241.629629629628</v>
      </c>
      <c r="G21" s="75">
        <v>9780374302030</v>
      </c>
      <c r="H21" s="70">
        <v>1</v>
      </c>
      <c r="I21" s="76">
        <v>4.96</v>
      </c>
      <c r="J21" s="76">
        <f t="shared" si="0"/>
        <v>3.472</v>
      </c>
      <c r="K21" s="77">
        <v>0</v>
      </c>
      <c r="L21" s="76">
        <f t="shared" si="1"/>
        <v>4.96</v>
      </c>
      <c r="M21" s="76">
        <v>4.96</v>
      </c>
      <c r="N21" s="78">
        <f t="shared" si="3"/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</row>
    <row r="22" spans="1:20">
      <c r="A22" s="71" t="s">
        <v>113</v>
      </c>
      <c r="B22" s="71" t="s">
        <v>58</v>
      </c>
      <c r="C22" s="71" t="s">
        <v>6</v>
      </c>
      <c r="D22" s="72">
        <v>1887</v>
      </c>
      <c r="E22" s="73">
        <v>272224</v>
      </c>
      <c r="F22" s="74">
        <v>42244.773298611108</v>
      </c>
      <c r="G22" s="75">
        <v>9780374302030</v>
      </c>
      <c r="H22" s="70">
        <v>1</v>
      </c>
      <c r="I22" s="76">
        <v>4.96</v>
      </c>
      <c r="J22" s="76">
        <f t="shared" si="0"/>
        <v>3.472</v>
      </c>
      <c r="K22" s="77">
        <v>0</v>
      </c>
      <c r="L22" s="76">
        <f t="shared" si="1"/>
        <v>4.96</v>
      </c>
      <c r="M22" s="76">
        <v>4.96</v>
      </c>
      <c r="N22" s="78">
        <f t="shared" si="3"/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</row>
    <row r="23" spans="1:20">
      <c r="A23" s="71" t="s">
        <v>5</v>
      </c>
      <c r="B23" s="71" t="s">
        <v>58</v>
      </c>
      <c r="C23" s="71" t="s">
        <v>6</v>
      </c>
      <c r="D23" s="72">
        <v>1867</v>
      </c>
      <c r="E23" s="73">
        <v>266823</v>
      </c>
      <c r="F23" s="74">
        <v>42221.26767361111</v>
      </c>
      <c r="G23" s="75">
        <v>9780374706487</v>
      </c>
      <c r="H23" s="70">
        <v>1</v>
      </c>
      <c r="I23" s="76">
        <v>9.99</v>
      </c>
      <c r="J23" s="76">
        <f t="shared" si="0"/>
        <v>6.9929999999999994</v>
      </c>
      <c r="K23" s="77">
        <v>0</v>
      </c>
      <c r="L23" s="76">
        <f t="shared" si="1"/>
        <v>9.99</v>
      </c>
      <c r="M23" s="76">
        <v>9.99</v>
      </c>
      <c r="N23" s="78">
        <f t="shared" si="3"/>
        <v>0</v>
      </c>
      <c r="O23" s="78">
        <v>0</v>
      </c>
      <c r="P23" s="78">
        <v>0</v>
      </c>
      <c r="Q23" s="78">
        <v>0</v>
      </c>
      <c r="R23" s="78">
        <v>0</v>
      </c>
      <c r="S23" s="78">
        <v>0</v>
      </c>
      <c r="T23" s="78">
        <v>0</v>
      </c>
    </row>
    <row r="24" spans="1:20">
      <c r="A24" s="71" t="s">
        <v>9</v>
      </c>
      <c r="B24" s="71" t="s">
        <v>58</v>
      </c>
      <c r="C24" s="71" t="s">
        <v>6</v>
      </c>
      <c r="D24" s="72">
        <v>2180</v>
      </c>
      <c r="E24" s="73">
        <v>267988</v>
      </c>
      <c r="F24" s="74">
        <v>42227.14916666667</v>
      </c>
      <c r="G24" s="75">
        <v>9780374706487</v>
      </c>
      <c r="H24" s="70">
        <v>1</v>
      </c>
      <c r="I24" s="76">
        <v>9.99</v>
      </c>
      <c r="J24" s="76">
        <f t="shared" si="0"/>
        <v>6.9929999999999994</v>
      </c>
      <c r="K24" s="77">
        <v>0</v>
      </c>
      <c r="L24" s="76">
        <f t="shared" si="1"/>
        <v>9.99</v>
      </c>
      <c r="M24" s="76">
        <v>9.99</v>
      </c>
      <c r="N24" s="78">
        <f t="shared" si="3"/>
        <v>0</v>
      </c>
      <c r="O24" s="78">
        <v>0</v>
      </c>
      <c r="P24" s="78">
        <v>0</v>
      </c>
      <c r="Q24" s="78">
        <v>0</v>
      </c>
      <c r="R24" s="78">
        <v>0</v>
      </c>
      <c r="S24" s="78">
        <v>0</v>
      </c>
      <c r="T24" s="78">
        <v>0</v>
      </c>
    </row>
    <row r="25" spans="1:20">
      <c r="A25" s="71" t="s">
        <v>5</v>
      </c>
      <c r="B25" s="71" t="s">
        <v>58</v>
      </c>
      <c r="C25" s="71" t="s">
        <v>6</v>
      </c>
      <c r="D25" s="72">
        <v>1867</v>
      </c>
      <c r="E25" s="73">
        <v>268552</v>
      </c>
      <c r="F25" s="74">
        <v>42229.580509259256</v>
      </c>
      <c r="G25" s="75">
        <v>9780374706487</v>
      </c>
      <c r="H25" s="70">
        <v>1</v>
      </c>
      <c r="I25" s="76">
        <v>9.99</v>
      </c>
      <c r="J25" s="76">
        <f t="shared" si="0"/>
        <v>6.9929999999999994</v>
      </c>
      <c r="K25" s="77">
        <v>0</v>
      </c>
      <c r="L25" s="76">
        <f t="shared" si="1"/>
        <v>9.99</v>
      </c>
      <c r="M25" s="76">
        <v>9.99</v>
      </c>
      <c r="N25" s="78">
        <f t="shared" si="3"/>
        <v>0</v>
      </c>
      <c r="O25" s="78">
        <v>0</v>
      </c>
      <c r="P25" s="78">
        <v>0</v>
      </c>
      <c r="Q25" s="78">
        <v>0</v>
      </c>
      <c r="R25" s="78">
        <v>0</v>
      </c>
      <c r="S25" s="78">
        <v>0</v>
      </c>
      <c r="T25" s="78">
        <v>0</v>
      </c>
    </row>
    <row r="26" spans="1:20" s="65" customFormat="1">
      <c r="A26" s="71" t="s">
        <v>14</v>
      </c>
      <c r="B26" s="71" t="s">
        <v>58</v>
      </c>
      <c r="C26" s="71" t="s">
        <v>6</v>
      </c>
      <c r="D26" s="72">
        <v>1826</v>
      </c>
      <c r="E26" s="73">
        <v>269183</v>
      </c>
      <c r="F26" s="74">
        <v>42232.936412037037</v>
      </c>
      <c r="G26" s="75">
        <v>9780374706487</v>
      </c>
      <c r="H26" s="70">
        <v>1</v>
      </c>
      <c r="I26" s="76">
        <v>9.99</v>
      </c>
      <c r="J26" s="76">
        <f t="shared" si="0"/>
        <v>6.9929999999999994</v>
      </c>
      <c r="K26" s="77">
        <v>0</v>
      </c>
      <c r="L26" s="76">
        <f t="shared" si="1"/>
        <v>9.99</v>
      </c>
      <c r="M26" s="76">
        <v>9.99</v>
      </c>
      <c r="N26" s="78">
        <f t="shared" si="3"/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8">
        <v>0</v>
      </c>
    </row>
    <row r="27" spans="1:20">
      <c r="A27" s="71" t="s">
        <v>15</v>
      </c>
      <c r="B27" s="71" t="s">
        <v>58</v>
      </c>
      <c r="C27" s="71" t="s">
        <v>6</v>
      </c>
      <c r="D27" s="72">
        <v>2155</v>
      </c>
      <c r="E27" s="73">
        <v>269785</v>
      </c>
      <c r="F27" s="74">
        <v>42235.024710648147</v>
      </c>
      <c r="G27" s="75">
        <v>9780374706487</v>
      </c>
      <c r="H27" s="70">
        <v>1</v>
      </c>
      <c r="I27" s="76">
        <v>9.99</v>
      </c>
      <c r="J27" s="76">
        <f t="shared" si="0"/>
        <v>6.9929999999999994</v>
      </c>
      <c r="K27" s="77">
        <v>0</v>
      </c>
      <c r="L27" s="76">
        <f t="shared" si="1"/>
        <v>9.99</v>
      </c>
      <c r="M27" s="76">
        <v>9.99</v>
      </c>
      <c r="N27" s="78">
        <f t="shared" si="3"/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8">
        <v>0</v>
      </c>
    </row>
    <row r="28" spans="1:20">
      <c r="A28" s="71" t="s">
        <v>5</v>
      </c>
      <c r="B28" s="71" t="s">
        <v>58</v>
      </c>
      <c r="C28" s="71" t="s">
        <v>6</v>
      </c>
      <c r="D28" s="72">
        <v>1867</v>
      </c>
      <c r="E28" s="73">
        <v>270225</v>
      </c>
      <c r="F28" s="74">
        <v>42236.716099537036</v>
      </c>
      <c r="G28" s="75">
        <v>9780374706487</v>
      </c>
      <c r="H28" s="70">
        <v>1</v>
      </c>
      <c r="I28" s="76">
        <v>9.99</v>
      </c>
      <c r="J28" s="76">
        <f t="shared" si="0"/>
        <v>6.9929999999999994</v>
      </c>
      <c r="K28" s="77">
        <v>0</v>
      </c>
      <c r="L28" s="76">
        <f t="shared" si="1"/>
        <v>9.99</v>
      </c>
      <c r="M28" s="76">
        <v>9.99</v>
      </c>
      <c r="N28" s="78">
        <f t="shared" si="3"/>
        <v>0</v>
      </c>
      <c r="O28" s="78">
        <v>0</v>
      </c>
      <c r="P28" s="78">
        <v>0</v>
      </c>
      <c r="Q28" s="78">
        <v>0</v>
      </c>
      <c r="R28" s="78">
        <v>0</v>
      </c>
      <c r="S28" s="78">
        <v>0</v>
      </c>
      <c r="T28" s="78">
        <v>0</v>
      </c>
    </row>
    <row r="29" spans="1:20">
      <c r="A29" s="71" t="s">
        <v>2</v>
      </c>
      <c r="B29" s="71" t="s">
        <v>58</v>
      </c>
      <c r="C29" s="71" t="s">
        <v>6</v>
      </c>
      <c r="D29" s="72">
        <v>1890</v>
      </c>
      <c r="E29" s="73">
        <v>270575</v>
      </c>
      <c r="F29" s="74">
        <v>42237.892326388886</v>
      </c>
      <c r="G29" s="75">
        <v>9780374706487</v>
      </c>
      <c r="H29" s="70">
        <v>1</v>
      </c>
      <c r="I29" s="76">
        <v>9.99</v>
      </c>
      <c r="J29" s="76">
        <f t="shared" si="0"/>
        <v>6.9929999999999994</v>
      </c>
      <c r="K29" s="77">
        <v>0</v>
      </c>
      <c r="L29" s="76">
        <f t="shared" si="1"/>
        <v>9.99</v>
      </c>
      <c r="M29" s="76">
        <v>9.99</v>
      </c>
      <c r="N29" s="78">
        <f t="shared" si="3"/>
        <v>0</v>
      </c>
      <c r="O29" s="78">
        <v>0</v>
      </c>
      <c r="P29" s="78">
        <v>0</v>
      </c>
      <c r="Q29" s="78">
        <v>0</v>
      </c>
      <c r="R29" s="78">
        <v>0</v>
      </c>
      <c r="S29" s="78">
        <v>0</v>
      </c>
      <c r="T29" s="78">
        <v>0</v>
      </c>
    </row>
    <row r="30" spans="1:20">
      <c r="A30" s="71" t="s">
        <v>15</v>
      </c>
      <c r="B30" s="71" t="s">
        <v>112</v>
      </c>
      <c r="C30" s="71" t="s">
        <v>6</v>
      </c>
      <c r="D30" s="72">
        <v>2155</v>
      </c>
      <c r="E30" s="73">
        <v>270917</v>
      </c>
      <c r="F30" s="74">
        <v>42239.86917824074</v>
      </c>
      <c r="G30" s="75">
        <v>9780374706487</v>
      </c>
      <c r="H30" s="70">
        <v>1</v>
      </c>
      <c r="I30" s="76">
        <v>9.99</v>
      </c>
      <c r="J30" s="76">
        <f t="shared" si="0"/>
        <v>6.9929999999999994</v>
      </c>
      <c r="K30" s="77">
        <v>0</v>
      </c>
      <c r="L30" s="76">
        <f t="shared" si="1"/>
        <v>9.99</v>
      </c>
      <c r="M30" s="76">
        <v>9.99</v>
      </c>
      <c r="N30" s="78">
        <f t="shared" si="3"/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</row>
    <row r="31" spans="1:20">
      <c r="A31" s="71" t="s">
        <v>9</v>
      </c>
      <c r="B31" s="71" t="s">
        <v>112</v>
      </c>
      <c r="C31" s="71" t="s">
        <v>6</v>
      </c>
      <c r="D31" s="72">
        <v>2180</v>
      </c>
      <c r="E31" s="73">
        <v>271149</v>
      </c>
      <c r="F31" s="74">
        <v>42240.672743055555</v>
      </c>
      <c r="G31" s="75">
        <v>9780374706487</v>
      </c>
      <c r="H31" s="70">
        <v>1</v>
      </c>
      <c r="I31" s="76">
        <v>9.99</v>
      </c>
      <c r="J31" s="76">
        <f t="shared" si="0"/>
        <v>6.9929999999999994</v>
      </c>
      <c r="K31" s="77">
        <v>0</v>
      </c>
      <c r="L31" s="76">
        <f t="shared" si="1"/>
        <v>9.99</v>
      </c>
      <c r="M31" s="76">
        <v>9.99</v>
      </c>
      <c r="N31" s="78">
        <f t="shared" si="3"/>
        <v>0</v>
      </c>
      <c r="O31" s="78">
        <v>0</v>
      </c>
      <c r="P31" s="78">
        <v>0</v>
      </c>
      <c r="Q31" s="78">
        <v>0</v>
      </c>
      <c r="R31" s="78">
        <v>0</v>
      </c>
      <c r="S31" s="78">
        <v>0</v>
      </c>
      <c r="T31" s="78">
        <v>0</v>
      </c>
    </row>
    <row r="32" spans="1:20">
      <c r="A32" s="71" t="s">
        <v>19</v>
      </c>
      <c r="B32" s="71" t="s">
        <v>112</v>
      </c>
      <c r="C32" s="71" t="s">
        <v>6</v>
      </c>
      <c r="D32" s="72">
        <v>1876</v>
      </c>
      <c r="E32" s="73">
        <v>271309</v>
      </c>
      <c r="F32" s="74">
        <v>42241.012870370374</v>
      </c>
      <c r="G32" s="75">
        <v>9780374706487</v>
      </c>
      <c r="H32" s="70">
        <v>1</v>
      </c>
      <c r="I32" s="76">
        <v>9.99</v>
      </c>
      <c r="J32" s="76">
        <f t="shared" si="0"/>
        <v>6.9929999999999994</v>
      </c>
      <c r="K32" s="77">
        <v>0</v>
      </c>
      <c r="L32" s="76">
        <f t="shared" si="1"/>
        <v>9.99</v>
      </c>
      <c r="M32" s="76">
        <v>9.99</v>
      </c>
      <c r="N32" s="78">
        <f t="shared" si="3"/>
        <v>0</v>
      </c>
      <c r="O32" s="78">
        <v>0</v>
      </c>
      <c r="P32" s="78">
        <v>0</v>
      </c>
      <c r="Q32" s="78">
        <v>0</v>
      </c>
      <c r="R32" s="78">
        <v>0</v>
      </c>
      <c r="S32" s="78">
        <v>0</v>
      </c>
      <c r="T32" s="78">
        <v>0</v>
      </c>
    </row>
    <row r="33" spans="1:20">
      <c r="A33" s="71" t="s">
        <v>19</v>
      </c>
      <c r="B33" s="71" t="s">
        <v>112</v>
      </c>
      <c r="C33" s="71" t="s">
        <v>6</v>
      </c>
      <c r="D33" s="72">
        <v>1876</v>
      </c>
      <c r="E33" s="73">
        <v>272137</v>
      </c>
      <c r="F33" s="74">
        <v>42244.105162037034</v>
      </c>
      <c r="G33" s="75">
        <v>9780374706487</v>
      </c>
      <c r="H33" s="70">
        <v>1</v>
      </c>
      <c r="I33" s="76">
        <v>9.99</v>
      </c>
      <c r="J33" s="76">
        <f t="shared" si="0"/>
        <v>6.9929999999999994</v>
      </c>
      <c r="K33" s="77">
        <v>0</v>
      </c>
      <c r="L33" s="76">
        <f t="shared" si="1"/>
        <v>9.99</v>
      </c>
      <c r="M33" s="76">
        <v>9.99</v>
      </c>
      <c r="N33" s="78">
        <f t="shared" si="3"/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</row>
    <row r="34" spans="1:20">
      <c r="A34" s="71" t="s">
        <v>113</v>
      </c>
      <c r="B34" s="71" t="s">
        <v>112</v>
      </c>
      <c r="C34" s="71" t="s">
        <v>6</v>
      </c>
      <c r="D34" s="72">
        <v>1887</v>
      </c>
      <c r="E34" s="73">
        <v>272343</v>
      </c>
      <c r="F34" s="74">
        <v>42245.727476851855</v>
      </c>
      <c r="G34" s="75">
        <v>9780374706487</v>
      </c>
      <c r="H34" s="70">
        <v>1</v>
      </c>
      <c r="I34" s="76">
        <v>9.99</v>
      </c>
      <c r="J34" s="76">
        <f t="shared" si="0"/>
        <v>6.9929999999999994</v>
      </c>
      <c r="K34" s="77">
        <v>0</v>
      </c>
      <c r="L34" s="76">
        <f t="shared" si="1"/>
        <v>9.99</v>
      </c>
      <c r="M34" s="76">
        <v>9.99</v>
      </c>
      <c r="N34" s="78">
        <f t="shared" si="3"/>
        <v>0</v>
      </c>
      <c r="O34" s="78">
        <v>0</v>
      </c>
      <c r="P34" s="78">
        <v>0</v>
      </c>
      <c r="Q34" s="78">
        <v>0</v>
      </c>
      <c r="R34" s="78">
        <v>0</v>
      </c>
      <c r="S34" s="78">
        <v>0</v>
      </c>
      <c r="T34" s="78">
        <v>0</v>
      </c>
    </row>
    <row r="35" spans="1:20">
      <c r="A35" s="71" t="s">
        <v>113</v>
      </c>
      <c r="B35" s="71" t="s">
        <v>112</v>
      </c>
      <c r="C35" s="71" t="s">
        <v>6</v>
      </c>
      <c r="D35" s="72">
        <v>1887</v>
      </c>
      <c r="E35" s="73">
        <v>272424</v>
      </c>
      <c r="F35" s="74">
        <v>42246.624907407408</v>
      </c>
      <c r="G35" s="75">
        <v>9780374706487</v>
      </c>
      <c r="H35" s="70">
        <v>1</v>
      </c>
      <c r="I35" s="76">
        <v>9.99</v>
      </c>
      <c r="J35" s="76">
        <f t="shared" si="0"/>
        <v>6.9929999999999994</v>
      </c>
      <c r="K35" s="77">
        <v>0</v>
      </c>
      <c r="L35" s="76">
        <f t="shared" si="1"/>
        <v>9.99</v>
      </c>
      <c r="M35" s="76">
        <v>9.99</v>
      </c>
      <c r="N35" s="78">
        <f t="shared" si="3"/>
        <v>0</v>
      </c>
      <c r="O35" s="78">
        <v>0</v>
      </c>
      <c r="P35" s="78">
        <v>0</v>
      </c>
      <c r="Q35" s="78">
        <v>0</v>
      </c>
      <c r="R35" s="78">
        <v>0</v>
      </c>
      <c r="S35" s="78">
        <v>0</v>
      </c>
      <c r="T35" s="78">
        <v>0</v>
      </c>
    </row>
    <row r="36" spans="1:20">
      <c r="A36" s="71" t="s">
        <v>55</v>
      </c>
      <c r="B36" s="71" t="s">
        <v>67</v>
      </c>
      <c r="C36" s="71" t="s">
        <v>24</v>
      </c>
      <c r="D36" s="72">
        <v>7981</v>
      </c>
      <c r="E36" s="73">
        <v>272147</v>
      </c>
      <c r="F36" s="74">
        <v>42244.145289351851</v>
      </c>
      <c r="G36" s="75">
        <v>9781429963930</v>
      </c>
      <c r="H36" s="70">
        <v>1</v>
      </c>
      <c r="I36" s="76">
        <v>7.99</v>
      </c>
      <c r="J36" s="76">
        <f t="shared" si="0"/>
        <v>5.593</v>
      </c>
      <c r="K36" s="77">
        <v>0</v>
      </c>
      <c r="L36" s="76">
        <f t="shared" si="1"/>
        <v>7.99</v>
      </c>
      <c r="M36" s="76">
        <v>0</v>
      </c>
      <c r="N36" s="78">
        <f t="shared" si="3"/>
        <v>7.99</v>
      </c>
      <c r="O36" s="78">
        <f>L36*0.07</f>
        <v>0.55930000000000002</v>
      </c>
      <c r="P36" s="78">
        <v>0</v>
      </c>
      <c r="Q36" s="78">
        <v>0</v>
      </c>
      <c r="R36" s="78">
        <v>0</v>
      </c>
      <c r="S36" s="78">
        <v>0</v>
      </c>
      <c r="T36" s="78">
        <f>SUM(O36:S36)</f>
        <v>0.55930000000000002</v>
      </c>
    </row>
    <row r="37" spans="1:20">
      <c r="A37" s="71" t="s">
        <v>55</v>
      </c>
      <c r="B37" s="71" t="s">
        <v>67</v>
      </c>
      <c r="C37" s="71" t="s">
        <v>24</v>
      </c>
      <c r="D37" s="72">
        <v>7981</v>
      </c>
      <c r="E37" s="73">
        <v>272148</v>
      </c>
      <c r="F37" s="74">
        <v>42244.147812499999</v>
      </c>
      <c r="G37" s="75">
        <v>9781429963930</v>
      </c>
      <c r="H37" s="70">
        <v>1</v>
      </c>
      <c r="I37" s="76">
        <v>7.99</v>
      </c>
      <c r="J37" s="76">
        <f t="shared" si="0"/>
        <v>5.593</v>
      </c>
      <c r="K37" s="77">
        <v>0</v>
      </c>
      <c r="L37" s="76">
        <f t="shared" si="1"/>
        <v>7.99</v>
      </c>
      <c r="M37" s="76">
        <v>0</v>
      </c>
      <c r="N37" s="78">
        <f t="shared" si="3"/>
        <v>7.99</v>
      </c>
      <c r="O37" s="78">
        <f>L37*0.07</f>
        <v>0.55930000000000002</v>
      </c>
      <c r="P37" s="78">
        <v>0</v>
      </c>
      <c r="Q37" s="78">
        <v>0</v>
      </c>
      <c r="R37" s="78">
        <v>0</v>
      </c>
      <c r="S37" s="78">
        <v>0</v>
      </c>
      <c r="T37" s="78">
        <f>SUM(O37:S37)</f>
        <v>0.55930000000000002</v>
      </c>
    </row>
    <row r="38" spans="1:20">
      <c r="A38" s="71" t="s">
        <v>56</v>
      </c>
      <c r="B38" s="71" t="s">
        <v>68</v>
      </c>
      <c r="C38" s="71" t="s">
        <v>24</v>
      </c>
      <c r="D38" s="72">
        <v>7403</v>
      </c>
      <c r="E38" s="73">
        <v>272334</v>
      </c>
      <c r="F38" s="74">
        <v>42245.697256944448</v>
      </c>
      <c r="G38" s="75">
        <v>9781555970222</v>
      </c>
      <c r="H38" s="70">
        <v>1</v>
      </c>
      <c r="I38" s="76">
        <v>9.99</v>
      </c>
      <c r="J38" s="76">
        <f t="shared" si="0"/>
        <v>6.9929999999999994</v>
      </c>
      <c r="K38" s="77">
        <v>0</v>
      </c>
      <c r="L38" s="76">
        <f t="shared" si="1"/>
        <v>9.99</v>
      </c>
      <c r="M38" s="76">
        <v>0</v>
      </c>
      <c r="N38" s="78">
        <f t="shared" si="3"/>
        <v>9.99</v>
      </c>
      <c r="O38" s="78">
        <f>L38*0.07</f>
        <v>0.69930000000000003</v>
      </c>
      <c r="P38" s="78">
        <v>0</v>
      </c>
      <c r="Q38" s="78">
        <v>0</v>
      </c>
      <c r="R38" s="78">
        <v>0</v>
      </c>
      <c r="S38" s="78">
        <v>0</v>
      </c>
      <c r="T38" s="78">
        <f>SUM(O38:S38)</f>
        <v>0.69930000000000003</v>
      </c>
    </row>
    <row r="39" spans="1:20">
      <c r="A39" s="71" t="s">
        <v>11</v>
      </c>
      <c r="B39" s="71" t="s">
        <v>61</v>
      </c>
      <c r="C39" s="71" t="s">
        <v>12</v>
      </c>
      <c r="D39" s="72">
        <v>3865</v>
      </c>
      <c r="E39" s="73">
        <v>268554</v>
      </c>
      <c r="F39" s="74">
        <v>42229.5940625</v>
      </c>
      <c r="G39" s="75">
        <v>9780374706487</v>
      </c>
      <c r="H39" s="70">
        <v>1</v>
      </c>
      <c r="I39" s="76">
        <v>9.99</v>
      </c>
      <c r="J39" s="76">
        <f t="shared" si="0"/>
        <v>6.9929999999999994</v>
      </c>
      <c r="K39" s="77">
        <v>0</v>
      </c>
      <c r="L39" s="76">
        <f t="shared" si="1"/>
        <v>9.99</v>
      </c>
      <c r="M39" s="76">
        <v>9.99</v>
      </c>
      <c r="N39" s="78">
        <f t="shared" si="3"/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  <c r="T39" s="78">
        <f t="shared" ref="T39:T52" si="4">SUM(O39:S39)</f>
        <v>0</v>
      </c>
    </row>
    <row r="40" spans="1:20">
      <c r="A40" s="71" t="s">
        <v>13</v>
      </c>
      <c r="B40" s="71" t="s">
        <v>69</v>
      </c>
      <c r="C40" s="71" t="s">
        <v>6</v>
      </c>
      <c r="D40" s="72">
        <v>1867</v>
      </c>
      <c r="E40" s="73">
        <v>268588</v>
      </c>
      <c r="F40" s="74">
        <v>42229.677372685182</v>
      </c>
      <c r="G40" s="75">
        <v>9780374706487</v>
      </c>
      <c r="H40" s="70">
        <v>1</v>
      </c>
      <c r="I40" s="76">
        <v>9.99</v>
      </c>
      <c r="J40" s="76">
        <f t="shared" si="0"/>
        <v>6.9929999999999994</v>
      </c>
      <c r="K40" s="77">
        <v>0</v>
      </c>
      <c r="L40" s="76">
        <f t="shared" si="1"/>
        <v>9.99</v>
      </c>
      <c r="M40" s="76">
        <v>9.99</v>
      </c>
      <c r="N40" s="78">
        <f t="shared" si="3"/>
        <v>0</v>
      </c>
      <c r="O40" s="78">
        <v>0</v>
      </c>
      <c r="P40" s="78">
        <v>0</v>
      </c>
      <c r="Q40" s="78">
        <v>0</v>
      </c>
      <c r="R40" s="78">
        <v>0</v>
      </c>
      <c r="S40" s="78">
        <v>0</v>
      </c>
      <c r="T40" s="78">
        <f t="shared" si="4"/>
        <v>0</v>
      </c>
    </row>
    <row r="41" spans="1:20">
      <c r="A41" s="71" t="s">
        <v>10</v>
      </c>
      <c r="B41" s="71" t="s">
        <v>60</v>
      </c>
      <c r="C41" s="71" t="s">
        <v>6</v>
      </c>
      <c r="D41" s="72">
        <v>2151</v>
      </c>
      <c r="E41" s="73">
        <v>268144</v>
      </c>
      <c r="F41" s="74">
        <v>42227.882824074077</v>
      </c>
      <c r="G41" s="75">
        <v>9780374706487</v>
      </c>
      <c r="H41" s="70">
        <v>1</v>
      </c>
      <c r="I41" s="76">
        <v>9.99</v>
      </c>
      <c r="J41" s="76">
        <f t="shared" si="0"/>
        <v>6.9929999999999994</v>
      </c>
      <c r="K41" s="77">
        <v>0</v>
      </c>
      <c r="L41" s="76">
        <f t="shared" si="1"/>
        <v>9.99</v>
      </c>
      <c r="M41" s="76">
        <v>9.99</v>
      </c>
      <c r="N41" s="78">
        <f t="shared" si="3"/>
        <v>0</v>
      </c>
      <c r="O41" s="78">
        <v>0</v>
      </c>
      <c r="P41" s="78">
        <v>0</v>
      </c>
      <c r="Q41" s="78">
        <v>0</v>
      </c>
      <c r="R41" s="78">
        <v>0</v>
      </c>
      <c r="S41" s="78">
        <v>0</v>
      </c>
      <c r="T41" s="78">
        <f t="shared" si="4"/>
        <v>0</v>
      </c>
    </row>
    <row r="42" spans="1:20">
      <c r="A42" s="71" t="s">
        <v>10</v>
      </c>
      <c r="B42" s="71" t="s">
        <v>60</v>
      </c>
      <c r="C42" s="71" t="s">
        <v>6</v>
      </c>
      <c r="D42" s="72">
        <v>2151</v>
      </c>
      <c r="E42" s="73">
        <v>270832</v>
      </c>
      <c r="F42" s="74">
        <v>42239.608553240738</v>
      </c>
      <c r="G42" s="75">
        <v>9780374706487</v>
      </c>
      <c r="H42" s="70">
        <v>1</v>
      </c>
      <c r="I42" s="76">
        <v>9.99</v>
      </c>
      <c r="J42" s="76">
        <f t="shared" si="0"/>
        <v>6.9929999999999994</v>
      </c>
      <c r="K42" s="77">
        <v>0</v>
      </c>
      <c r="L42" s="76">
        <f t="shared" si="1"/>
        <v>9.99</v>
      </c>
      <c r="M42" s="76">
        <v>9.99</v>
      </c>
      <c r="N42" s="78">
        <f t="shared" si="3"/>
        <v>0</v>
      </c>
      <c r="O42" s="78">
        <v>0</v>
      </c>
      <c r="P42" s="78">
        <v>0</v>
      </c>
      <c r="Q42" s="78">
        <v>0</v>
      </c>
      <c r="R42" s="78">
        <v>0</v>
      </c>
      <c r="S42" s="78">
        <v>0</v>
      </c>
      <c r="T42" s="78">
        <f t="shared" si="4"/>
        <v>0</v>
      </c>
    </row>
    <row r="43" spans="1:20">
      <c r="A43" s="71" t="s">
        <v>26</v>
      </c>
      <c r="B43" s="71" t="s">
        <v>65</v>
      </c>
      <c r="C43" s="71" t="s">
        <v>101</v>
      </c>
      <c r="D43" s="72">
        <v>10580</v>
      </c>
      <c r="E43" s="73">
        <v>266214</v>
      </c>
      <c r="F43" s="74">
        <v>42216.787951388891</v>
      </c>
      <c r="G43" s="75">
        <v>9781429960564</v>
      </c>
      <c r="H43" s="70">
        <v>1</v>
      </c>
      <c r="I43" s="76">
        <v>9.99</v>
      </c>
      <c r="J43" s="76">
        <f t="shared" si="0"/>
        <v>6.9929999999999994</v>
      </c>
      <c r="K43" s="77">
        <v>0</v>
      </c>
      <c r="L43" s="76">
        <f t="shared" si="1"/>
        <v>9.99</v>
      </c>
      <c r="M43" s="76">
        <v>0</v>
      </c>
      <c r="N43" s="78">
        <f t="shared" si="3"/>
        <v>9.99</v>
      </c>
      <c r="O43" s="78">
        <f>N43*0.04</f>
        <v>0.39960000000000001</v>
      </c>
      <c r="P43" s="78">
        <v>0</v>
      </c>
      <c r="Q43" s="78">
        <f>N43*0.05</f>
        <v>0.49950000000000006</v>
      </c>
      <c r="R43" s="78">
        <f>N43*0.015</f>
        <v>0.14985000000000001</v>
      </c>
      <c r="S43" s="78">
        <f>N43*0.0375</f>
        <v>0.37462499999999999</v>
      </c>
      <c r="T43" s="78">
        <f>SUM(O43:S43)</f>
        <v>1.423575</v>
      </c>
    </row>
    <row r="44" spans="1:20">
      <c r="A44" s="71" t="s">
        <v>28</v>
      </c>
      <c r="B44" s="71" t="s">
        <v>65</v>
      </c>
      <c r="C44" s="71" t="s">
        <v>101</v>
      </c>
      <c r="D44" s="72">
        <v>10701</v>
      </c>
      <c r="E44" s="73">
        <v>269928</v>
      </c>
      <c r="F44" s="74">
        <v>42235.637592592589</v>
      </c>
      <c r="G44" s="75">
        <v>9781429960564</v>
      </c>
      <c r="H44" s="70">
        <v>1</v>
      </c>
      <c r="I44" s="76">
        <v>9.99</v>
      </c>
      <c r="J44" s="76">
        <f t="shared" si="0"/>
        <v>6.9929999999999994</v>
      </c>
      <c r="K44" s="77">
        <v>0</v>
      </c>
      <c r="L44" s="76">
        <f t="shared" si="1"/>
        <v>9.99</v>
      </c>
      <c r="M44" s="76">
        <v>0</v>
      </c>
      <c r="N44" s="78">
        <f t="shared" si="3"/>
        <v>9.99</v>
      </c>
      <c r="O44" s="78">
        <f t="shared" ref="O44:O52" si="5">N44*0.04</f>
        <v>0.39960000000000001</v>
      </c>
      <c r="P44" s="78">
        <v>0</v>
      </c>
      <c r="Q44" s="78"/>
      <c r="R44" s="78">
        <f t="shared" ref="R44:R52" si="6">N44*0.015</f>
        <v>0.14985000000000001</v>
      </c>
      <c r="S44" s="78">
        <f t="shared" ref="S44:S52" si="7">N44*0.0375</f>
        <v>0.37462499999999999</v>
      </c>
      <c r="T44" s="78">
        <f t="shared" si="4"/>
        <v>0.92407499999999998</v>
      </c>
    </row>
    <row r="45" spans="1:20">
      <c r="A45" s="71" t="s">
        <v>29</v>
      </c>
      <c r="B45" s="71" t="s">
        <v>65</v>
      </c>
      <c r="C45" s="71" t="s">
        <v>101</v>
      </c>
      <c r="D45" s="72">
        <v>10530</v>
      </c>
      <c r="E45" s="73">
        <v>270041</v>
      </c>
      <c r="F45" s="74">
        <v>42235.970381944448</v>
      </c>
      <c r="G45" s="75">
        <v>9781429960564</v>
      </c>
      <c r="H45" s="70">
        <v>1</v>
      </c>
      <c r="I45" s="76">
        <v>9.99</v>
      </c>
      <c r="J45" s="76">
        <f t="shared" si="0"/>
        <v>6.9929999999999994</v>
      </c>
      <c r="K45" s="77">
        <v>0</v>
      </c>
      <c r="L45" s="76">
        <f t="shared" si="1"/>
        <v>9.99</v>
      </c>
      <c r="M45" s="76">
        <v>0</v>
      </c>
      <c r="N45" s="78">
        <f t="shared" si="3"/>
        <v>9.99</v>
      </c>
      <c r="O45" s="78">
        <f t="shared" si="5"/>
        <v>0.39960000000000001</v>
      </c>
      <c r="P45" s="78">
        <v>0</v>
      </c>
      <c r="Q45" s="78">
        <f t="shared" ref="Q44:Q52" si="8">N45*0.05</f>
        <v>0.49950000000000006</v>
      </c>
      <c r="R45" s="78">
        <f t="shared" si="6"/>
        <v>0.14985000000000001</v>
      </c>
      <c r="S45" s="78">
        <f t="shared" si="7"/>
        <v>0.37462499999999999</v>
      </c>
      <c r="T45" s="78">
        <f t="shared" si="4"/>
        <v>1.423575</v>
      </c>
    </row>
    <row r="46" spans="1:20">
      <c r="A46" s="71" t="s">
        <v>30</v>
      </c>
      <c r="B46" s="71" t="s">
        <v>65</v>
      </c>
      <c r="C46" s="71" t="s">
        <v>101</v>
      </c>
      <c r="D46" s="72">
        <v>10595</v>
      </c>
      <c r="E46" s="73">
        <v>270773</v>
      </c>
      <c r="F46" s="74">
        <v>42239.026377314818</v>
      </c>
      <c r="G46" s="75">
        <v>9781429960564</v>
      </c>
      <c r="H46" s="70">
        <v>1</v>
      </c>
      <c r="I46" s="76">
        <v>9.99</v>
      </c>
      <c r="J46" s="76">
        <f t="shared" si="0"/>
        <v>6.9929999999999994</v>
      </c>
      <c r="K46" s="77">
        <v>0</v>
      </c>
      <c r="L46" s="76">
        <f t="shared" si="1"/>
        <v>9.99</v>
      </c>
      <c r="M46" s="76">
        <v>0</v>
      </c>
      <c r="N46" s="78">
        <f t="shared" si="3"/>
        <v>9.99</v>
      </c>
      <c r="O46" s="78">
        <f t="shared" si="5"/>
        <v>0.39960000000000001</v>
      </c>
      <c r="P46" s="78">
        <v>0</v>
      </c>
      <c r="Q46" s="78">
        <f t="shared" si="8"/>
        <v>0.49950000000000006</v>
      </c>
      <c r="R46" s="78">
        <f t="shared" si="6"/>
        <v>0.14985000000000001</v>
      </c>
      <c r="S46" s="78">
        <f t="shared" si="7"/>
        <v>0.37462499999999999</v>
      </c>
      <c r="T46" s="78">
        <f t="shared" si="4"/>
        <v>1.423575</v>
      </c>
    </row>
    <row r="47" spans="1:20">
      <c r="A47" s="71" t="s">
        <v>28</v>
      </c>
      <c r="B47" s="71" t="s">
        <v>65</v>
      </c>
      <c r="C47" s="71" t="s">
        <v>101</v>
      </c>
      <c r="D47" s="72">
        <v>10707</v>
      </c>
      <c r="E47" s="73">
        <v>271239</v>
      </c>
      <c r="F47" s="74">
        <v>42240.878946759258</v>
      </c>
      <c r="G47" s="75">
        <v>9781429960564</v>
      </c>
      <c r="H47" s="70">
        <v>1</v>
      </c>
      <c r="I47" s="76">
        <v>9.99</v>
      </c>
      <c r="J47" s="76">
        <f t="shared" si="0"/>
        <v>6.9929999999999994</v>
      </c>
      <c r="K47" s="77">
        <v>0</v>
      </c>
      <c r="L47" s="76">
        <f t="shared" si="1"/>
        <v>9.99</v>
      </c>
      <c r="M47" s="76">
        <v>0</v>
      </c>
      <c r="N47" s="78">
        <f t="shared" si="3"/>
        <v>9.99</v>
      </c>
      <c r="O47" s="78">
        <f t="shared" si="5"/>
        <v>0.39960000000000001</v>
      </c>
      <c r="P47" s="78">
        <v>0</v>
      </c>
      <c r="Q47" s="78"/>
      <c r="R47" s="78">
        <f t="shared" si="6"/>
        <v>0.14985000000000001</v>
      </c>
      <c r="S47" s="78">
        <f t="shared" si="7"/>
        <v>0.37462499999999999</v>
      </c>
      <c r="T47" s="78">
        <f t="shared" si="4"/>
        <v>0.92407499999999998</v>
      </c>
    </row>
    <row r="48" spans="1:20">
      <c r="A48" s="71" t="s">
        <v>26</v>
      </c>
      <c r="B48" s="71" t="s">
        <v>65</v>
      </c>
      <c r="C48" s="71" t="s">
        <v>101</v>
      </c>
      <c r="D48" s="72">
        <v>10580</v>
      </c>
      <c r="E48" s="73">
        <v>266214</v>
      </c>
      <c r="F48" s="74">
        <v>42216.787951388891</v>
      </c>
      <c r="G48" s="75">
        <v>9781466805361</v>
      </c>
      <c r="H48" s="70">
        <v>1</v>
      </c>
      <c r="I48" s="76">
        <v>5.99</v>
      </c>
      <c r="J48" s="76">
        <f t="shared" si="0"/>
        <v>4.1929999999999996</v>
      </c>
      <c r="K48" s="77">
        <v>0</v>
      </c>
      <c r="L48" s="76">
        <f t="shared" si="1"/>
        <v>5.99</v>
      </c>
      <c r="M48" s="76">
        <v>0</v>
      </c>
      <c r="N48" s="78">
        <f t="shared" si="3"/>
        <v>5.99</v>
      </c>
      <c r="O48" s="78">
        <f t="shared" si="5"/>
        <v>0.23960000000000001</v>
      </c>
      <c r="P48" s="78">
        <v>0</v>
      </c>
      <c r="Q48" s="78">
        <f t="shared" si="8"/>
        <v>0.29950000000000004</v>
      </c>
      <c r="R48" s="78">
        <f t="shared" si="6"/>
        <v>8.9849999999999999E-2</v>
      </c>
      <c r="S48" s="78">
        <f t="shared" si="7"/>
        <v>0.22462499999999999</v>
      </c>
      <c r="T48" s="78">
        <f t="shared" si="4"/>
        <v>0.85357499999999997</v>
      </c>
    </row>
    <row r="49" spans="1:20">
      <c r="A49" s="71" t="s">
        <v>28</v>
      </c>
      <c r="B49" s="71" t="s">
        <v>65</v>
      </c>
      <c r="C49" s="71" t="s">
        <v>101</v>
      </c>
      <c r="D49" s="72">
        <v>10701</v>
      </c>
      <c r="E49" s="73">
        <v>269928</v>
      </c>
      <c r="F49" s="74">
        <v>42235.637592592589</v>
      </c>
      <c r="G49" s="75">
        <v>9781466805361</v>
      </c>
      <c r="H49" s="70">
        <v>1</v>
      </c>
      <c r="I49" s="76">
        <v>5.99</v>
      </c>
      <c r="J49" s="76">
        <f t="shared" si="0"/>
        <v>4.1929999999999996</v>
      </c>
      <c r="K49" s="77">
        <v>0</v>
      </c>
      <c r="L49" s="76">
        <f t="shared" si="1"/>
        <v>5.99</v>
      </c>
      <c r="M49" s="76">
        <v>0</v>
      </c>
      <c r="N49" s="78">
        <f t="shared" si="3"/>
        <v>5.99</v>
      </c>
      <c r="O49" s="78">
        <f t="shared" si="5"/>
        <v>0.23960000000000001</v>
      </c>
      <c r="P49" s="78">
        <v>0</v>
      </c>
      <c r="Q49" s="78"/>
      <c r="R49" s="78">
        <f t="shared" si="6"/>
        <v>8.9849999999999999E-2</v>
      </c>
      <c r="S49" s="78">
        <f t="shared" si="7"/>
        <v>0.22462499999999999</v>
      </c>
      <c r="T49" s="78">
        <f t="shared" si="4"/>
        <v>0.55407499999999998</v>
      </c>
    </row>
    <row r="50" spans="1:20">
      <c r="A50" s="71" t="s">
        <v>29</v>
      </c>
      <c r="B50" s="71" t="s">
        <v>65</v>
      </c>
      <c r="C50" s="71" t="s">
        <v>101</v>
      </c>
      <c r="D50" s="72">
        <v>10530</v>
      </c>
      <c r="E50" s="73">
        <v>270041</v>
      </c>
      <c r="F50" s="74">
        <v>42235.970381944448</v>
      </c>
      <c r="G50" s="75">
        <v>9781466805361</v>
      </c>
      <c r="H50" s="70">
        <v>1</v>
      </c>
      <c r="I50" s="76">
        <v>5.99</v>
      </c>
      <c r="J50" s="76">
        <f t="shared" si="0"/>
        <v>4.1929999999999996</v>
      </c>
      <c r="K50" s="77">
        <v>0</v>
      </c>
      <c r="L50" s="76">
        <f t="shared" si="1"/>
        <v>5.99</v>
      </c>
      <c r="M50" s="76">
        <v>0</v>
      </c>
      <c r="N50" s="78">
        <f t="shared" si="3"/>
        <v>5.99</v>
      </c>
      <c r="O50" s="78">
        <f t="shared" si="5"/>
        <v>0.23960000000000001</v>
      </c>
      <c r="P50" s="78">
        <v>0</v>
      </c>
      <c r="Q50" s="78">
        <f t="shared" si="8"/>
        <v>0.29950000000000004</v>
      </c>
      <c r="R50" s="78">
        <f t="shared" si="6"/>
        <v>8.9849999999999999E-2</v>
      </c>
      <c r="S50" s="78">
        <f t="shared" si="7"/>
        <v>0.22462499999999999</v>
      </c>
      <c r="T50" s="78">
        <f t="shared" si="4"/>
        <v>0.85357499999999997</v>
      </c>
    </row>
    <row r="51" spans="1:20">
      <c r="A51" s="71" t="s">
        <v>30</v>
      </c>
      <c r="B51" s="71" t="s">
        <v>65</v>
      </c>
      <c r="C51" s="71" t="s">
        <v>101</v>
      </c>
      <c r="D51" s="72">
        <v>10595</v>
      </c>
      <c r="E51" s="73">
        <v>270773</v>
      </c>
      <c r="F51" s="74">
        <v>42239.026377314818</v>
      </c>
      <c r="G51" s="75">
        <v>9781466805361</v>
      </c>
      <c r="H51" s="70">
        <v>1</v>
      </c>
      <c r="I51" s="76">
        <v>5.99</v>
      </c>
      <c r="J51" s="76">
        <f t="shared" si="0"/>
        <v>4.1929999999999996</v>
      </c>
      <c r="K51" s="77">
        <v>0</v>
      </c>
      <c r="L51" s="76">
        <f t="shared" si="1"/>
        <v>5.99</v>
      </c>
      <c r="M51" s="76">
        <v>0</v>
      </c>
      <c r="N51" s="78">
        <f t="shared" si="3"/>
        <v>5.99</v>
      </c>
      <c r="O51" s="78">
        <f t="shared" si="5"/>
        <v>0.23960000000000001</v>
      </c>
      <c r="P51" s="78">
        <v>0</v>
      </c>
      <c r="Q51" s="78">
        <f t="shared" si="8"/>
        <v>0.29950000000000004</v>
      </c>
      <c r="R51" s="78">
        <f t="shared" si="6"/>
        <v>8.9849999999999999E-2</v>
      </c>
      <c r="S51" s="78">
        <f t="shared" si="7"/>
        <v>0.22462499999999999</v>
      </c>
      <c r="T51" s="78">
        <f t="shared" si="4"/>
        <v>0.85357499999999997</v>
      </c>
    </row>
    <row r="52" spans="1:20" ht="16" thickBot="1">
      <c r="A52" s="83" t="s">
        <v>28</v>
      </c>
      <c r="B52" s="83" t="s">
        <v>65</v>
      </c>
      <c r="C52" s="83" t="s">
        <v>101</v>
      </c>
      <c r="D52" s="84">
        <v>10707</v>
      </c>
      <c r="E52" s="85">
        <v>271239</v>
      </c>
      <c r="F52" s="86">
        <v>42240.878946759258</v>
      </c>
      <c r="G52" s="87">
        <v>9781466805361</v>
      </c>
      <c r="H52" s="79">
        <v>1</v>
      </c>
      <c r="I52" s="80">
        <v>5.99</v>
      </c>
      <c r="J52" s="80">
        <f>I52*0.7</f>
        <v>4.1929999999999996</v>
      </c>
      <c r="K52" s="81">
        <v>0</v>
      </c>
      <c r="L52" s="80">
        <f>I52*H52</f>
        <v>5.99</v>
      </c>
      <c r="M52" s="80">
        <v>0</v>
      </c>
      <c r="N52" s="82">
        <f t="shared" si="3"/>
        <v>5.99</v>
      </c>
      <c r="O52" s="82">
        <f t="shared" si="5"/>
        <v>0.23960000000000001</v>
      </c>
      <c r="P52" s="82">
        <v>0</v>
      </c>
      <c r="Q52" s="82"/>
      <c r="R52" s="82">
        <f t="shared" si="6"/>
        <v>8.9849999999999999E-2</v>
      </c>
      <c r="S52" s="82">
        <f t="shared" si="7"/>
        <v>0.22462499999999999</v>
      </c>
      <c r="T52" s="82">
        <f t="shared" si="4"/>
        <v>0.55407499999999998</v>
      </c>
    </row>
    <row r="53" spans="1:20">
      <c r="A53" s="22"/>
      <c r="B53" s="22"/>
      <c r="C53" s="22"/>
      <c r="D53" s="39"/>
      <c r="E53" s="40"/>
      <c r="F53" s="41"/>
      <c r="G53" s="23"/>
      <c r="H53" s="37"/>
      <c r="I53" s="42">
        <f>SUM(I2:I52)</f>
        <v>441.25000000000028</v>
      </c>
      <c r="J53" s="43">
        <f>SUM('Detail Level'!$J$2:$J$52)</f>
        <v>308.87499999999977</v>
      </c>
      <c r="K53" s="38"/>
      <c r="L53" s="39"/>
      <c r="M53" s="39"/>
      <c r="N53" s="39"/>
      <c r="O53" s="39"/>
      <c r="P53" s="39"/>
      <c r="Q53" s="39"/>
      <c r="R53" s="39"/>
      <c r="S53" s="44"/>
      <c r="T53" s="39"/>
    </row>
    <row r="54" spans="1:20">
      <c r="A54" s="22"/>
      <c r="B54" s="22"/>
      <c r="C54" s="22"/>
      <c r="G54" s="23"/>
      <c r="H54" s="24"/>
      <c r="I54" s="28"/>
      <c r="J54" s="33"/>
      <c r="K54" s="31"/>
    </row>
    <row r="55" spans="1:20">
      <c r="A55" s="22"/>
      <c r="B55" s="22"/>
      <c r="C55" s="22"/>
      <c r="G55" s="23"/>
      <c r="H55" s="24"/>
      <c r="I55" s="28"/>
      <c r="J55" s="33"/>
      <c r="K55" s="31"/>
    </row>
    <row r="56" spans="1:20">
      <c r="I56" s="29"/>
      <c r="J56" s="34"/>
      <c r="K56" s="32"/>
    </row>
    <row r="60" spans="1:20">
      <c r="A60" s="62" t="s">
        <v>83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</row>
    <row r="63" spans="1:20" ht="45">
      <c r="A63" s="8" t="s">
        <v>117</v>
      </c>
      <c r="B63" s="45" t="s">
        <v>72</v>
      </c>
      <c r="C63" s="45" t="s">
        <v>71</v>
      </c>
      <c r="D63" s="45" t="s">
        <v>73</v>
      </c>
      <c r="E63" s="59" t="s">
        <v>74</v>
      </c>
      <c r="F63" s="45" t="s">
        <v>88</v>
      </c>
      <c r="G63" s="45" t="s">
        <v>89</v>
      </c>
      <c r="H63" s="45" t="s">
        <v>90</v>
      </c>
      <c r="I63" s="45" t="s">
        <v>91</v>
      </c>
    </row>
    <row r="64" spans="1:20">
      <c r="A64" s="46" t="s">
        <v>116</v>
      </c>
      <c r="B64" s="47">
        <f>SUM(L16:L35)</f>
        <v>164.59</v>
      </c>
      <c r="C64" s="47">
        <f>SUM(M16:M35)</f>
        <v>164.59</v>
      </c>
      <c r="D64" s="47">
        <f>SUM(N16:N35)</f>
        <v>0</v>
      </c>
      <c r="E64" s="47"/>
      <c r="F64" s="47"/>
      <c r="G64" s="47">
        <f>SUM(R16:R35)</f>
        <v>0</v>
      </c>
      <c r="H64" s="47"/>
      <c r="I64" s="47">
        <f t="shared" ref="I64:I66" si="9">SUM(E64:H64)</f>
        <v>0</v>
      </c>
    </row>
    <row r="65" spans="1:9">
      <c r="A65" s="46" t="s">
        <v>118</v>
      </c>
      <c r="B65" s="47">
        <f>SUM(L2:L15)</f>
        <v>130.82999999999998</v>
      </c>
      <c r="C65" s="47">
        <f>SUM(M6:M15)</f>
        <v>94.86999999999999</v>
      </c>
      <c r="D65" s="47">
        <v>0</v>
      </c>
      <c r="E65" s="47"/>
      <c r="F65" s="47"/>
      <c r="G65" s="47">
        <f>SUM(R6:R15)</f>
        <v>0</v>
      </c>
      <c r="H65" s="47"/>
      <c r="I65" s="47">
        <f t="shared" si="9"/>
        <v>0</v>
      </c>
    </row>
    <row r="66" spans="1:9">
      <c r="A66" s="58" t="s">
        <v>70</v>
      </c>
      <c r="B66" s="49">
        <f>SUM(L40:L42)</f>
        <v>29.97</v>
      </c>
      <c r="C66" s="47">
        <f>SUM(M40:M42)</f>
        <v>29.97</v>
      </c>
      <c r="D66" s="47">
        <v>0</v>
      </c>
      <c r="E66" s="47"/>
      <c r="F66" s="47"/>
      <c r="G66" s="47">
        <f>SUM(R40:R42)</f>
        <v>0</v>
      </c>
      <c r="H66" s="47"/>
      <c r="I66" s="47">
        <f t="shared" si="9"/>
        <v>0</v>
      </c>
    </row>
    <row r="67" spans="1:9">
      <c r="A67" s="58" t="s">
        <v>48</v>
      </c>
      <c r="B67" s="66">
        <f>SUM(L2:L3)</f>
        <v>19.98</v>
      </c>
      <c r="C67" s="66">
        <f>SUM(M2:M3)</f>
        <v>0</v>
      </c>
      <c r="D67" s="47">
        <f>SUM(N2:N3)</f>
        <v>19.98</v>
      </c>
      <c r="G67" s="47">
        <f>SUM(R2:R3)</f>
        <v>0</v>
      </c>
      <c r="I67" s="47">
        <f>SUM(E67:H67)</f>
        <v>0</v>
      </c>
    </row>
    <row r="68" spans="1:9">
      <c r="A68" s="58" t="s">
        <v>46</v>
      </c>
      <c r="B68" s="66">
        <f>SUM(L38)</f>
        <v>9.99</v>
      </c>
      <c r="C68" s="66">
        <f>SUM(M38)</f>
        <v>0</v>
      </c>
      <c r="D68" s="47">
        <f>SUM(N38)</f>
        <v>9.99</v>
      </c>
      <c r="G68" s="47">
        <f>SUM(R38)</f>
        <v>0</v>
      </c>
      <c r="I68" s="47">
        <f t="shared" ref="I68:I76" si="10">SUM(E68:H68)</f>
        <v>0</v>
      </c>
    </row>
    <row r="69" spans="1:9">
      <c r="A69" s="58" t="s">
        <v>44</v>
      </c>
      <c r="B69" s="66">
        <f>SUM(L36:L37)</f>
        <v>15.98</v>
      </c>
      <c r="C69" s="66">
        <f>SUM(M36:M37)</f>
        <v>0</v>
      </c>
      <c r="D69" s="66">
        <f>SUM(N36:N37)</f>
        <v>15.98</v>
      </c>
      <c r="G69" s="47">
        <f>SUM(R36:R37)</f>
        <v>0</v>
      </c>
      <c r="I69" s="47">
        <f t="shared" si="10"/>
        <v>0</v>
      </c>
    </row>
    <row r="70" spans="1:9">
      <c r="A70" s="58" t="s">
        <v>40</v>
      </c>
      <c r="B70" s="66">
        <f>L39</f>
        <v>9.99</v>
      </c>
      <c r="C70" s="66">
        <f>M39</f>
        <v>9.99</v>
      </c>
      <c r="D70" s="67">
        <v>0</v>
      </c>
      <c r="G70" s="47">
        <f>SUM(O39)</f>
        <v>0</v>
      </c>
      <c r="I70" s="47">
        <f t="shared" si="10"/>
        <v>0</v>
      </c>
    </row>
    <row r="71" spans="1:9">
      <c r="A71" s="58" t="s">
        <v>38</v>
      </c>
      <c r="B71" s="66">
        <f>SUM(L43:L52)</f>
        <v>79.899999999999991</v>
      </c>
      <c r="C71" s="66">
        <f>SUM(M43:M52)</f>
        <v>0</v>
      </c>
      <c r="D71" s="66">
        <f>SUM(N43:N52)</f>
        <v>79.899999999999991</v>
      </c>
      <c r="G71" s="66">
        <f>SUM(R43:R52)</f>
        <v>1.1985000000000001</v>
      </c>
      <c r="I71" s="47">
        <f t="shared" si="10"/>
        <v>1.1985000000000001</v>
      </c>
    </row>
    <row r="72" spans="1:9">
      <c r="A72" s="58" t="s">
        <v>36</v>
      </c>
      <c r="B72" s="66">
        <f>SUM(L4:L5)</f>
        <v>15.98</v>
      </c>
      <c r="C72" s="66">
        <f>SUM(M4)</f>
        <v>0</v>
      </c>
      <c r="D72" s="66">
        <f>SUM(N4:N5)</f>
        <v>15.98</v>
      </c>
      <c r="G72" s="66"/>
      <c r="I72" s="47">
        <f>SUM(T4:T5)</f>
        <v>1.4182250000000001</v>
      </c>
    </row>
    <row r="73" spans="1:9">
      <c r="A73" s="46" t="s">
        <v>115</v>
      </c>
      <c r="B73" s="47">
        <f>SUM(L6:L35,L40:L42)</f>
        <v>289.43000000000006</v>
      </c>
      <c r="C73" s="47">
        <f>SUM(M6:M35,M40:M42)</f>
        <v>289.43000000000006</v>
      </c>
      <c r="D73" s="47">
        <f>SUM(N6:N35,N40:N42)</f>
        <v>0</v>
      </c>
      <c r="E73" s="47">
        <f>SUM(O6:O35,O40:O42)</f>
        <v>0</v>
      </c>
      <c r="F73" s="47"/>
      <c r="G73" s="47"/>
      <c r="H73" s="47"/>
      <c r="I73" s="47">
        <f>SUM(E73:H73)</f>
        <v>0</v>
      </c>
    </row>
    <row r="74" spans="1:9">
      <c r="A74" s="46" t="s">
        <v>32</v>
      </c>
      <c r="B74" s="66">
        <f>SUM(B67:B69)</f>
        <v>45.95</v>
      </c>
      <c r="C74" s="66">
        <f>SUM(C67:C69)</f>
        <v>0</v>
      </c>
      <c r="D74" s="66">
        <f>SUM(D67:D69)</f>
        <v>45.95</v>
      </c>
      <c r="E74" s="66">
        <f>SUM(O36:O38,O2:O3)</f>
        <v>3.2164999999999999</v>
      </c>
      <c r="I74" s="47">
        <f t="shared" si="10"/>
        <v>3.2164999999999999</v>
      </c>
    </row>
    <row r="75" spans="1:9">
      <c r="A75" s="46" t="s">
        <v>34</v>
      </c>
      <c r="B75" s="68">
        <f>SUM(B71+B72)</f>
        <v>95.88</v>
      </c>
      <c r="C75" s="68">
        <f>SUM(C71+C72)</f>
        <v>0</v>
      </c>
      <c r="D75" s="66">
        <f>SUM(D71,D72)</f>
        <v>95.88</v>
      </c>
      <c r="E75" s="27">
        <f>SUM(O43:O52,O4:O5)</f>
        <v>3.8351999999999991</v>
      </c>
      <c r="F75" s="27">
        <f>SUM(Q43:Q52,Q4:Q5)</f>
        <v>2.3970000000000002</v>
      </c>
      <c r="G75" s="27">
        <f>SUM(R43:R52,R4:R5)</f>
        <v>1.1985000000000001</v>
      </c>
      <c r="H75" s="27">
        <f>SUM(S43:S52,S4:S5)</f>
        <v>2.9962500000000003</v>
      </c>
      <c r="I75" s="47">
        <f t="shared" si="10"/>
        <v>10.42695</v>
      </c>
    </row>
    <row r="76" spans="1:9">
      <c r="A76" s="46" t="s">
        <v>42</v>
      </c>
      <c r="B76" s="66">
        <f>SUM(L39)</f>
        <v>9.99</v>
      </c>
      <c r="C76" s="66">
        <f>SUM(M39)</f>
        <v>9.99</v>
      </c>
      <c r="D76" s="27">
        <v>0</v>
      </c>
      <c r="E76" s="27">
        <v>0</v>
      </c>
      <c r="F76" s="27"/>
      <c r="G76" s="94"/>
      <c r="H76" s="94"/>
      <c r="I76" s="47">
        <f t="shared" si="10"/>
        <v>0</v>
      </c>
    </row>
    <row r="77" spans="1:9" ht="19"/>
  </sheetData>
  <autoFilter ref="A1:T52"/>
  <sortState ref="A2:T53">
    <sortCondition ref="B3:B53"/>
  </sortState>
  <mergeCells count="1">
    <mergeCell ref="A60:K60"/>
  </mergeCells>
  <phoneticPr fontId="10" type="noConversion"/>
  <printOptions horizontalCentered="1"/>
  <pageMargins left="0.5" right="0.5" top="0.5" bottom="0.5" header="0.5" footer="0.5"/>
  <pageSetup scale="54" orientation="landscape" horizontalDpi="4294967292" verticalDpi="4294967292"/>
  <headerFooter alignWithMargins="0"/>
  <legacy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Level</vt:lpstr>
      <vt:lpstr>Detail Level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Cori Schattner</cp:lastModifiedBy>
  <cp:lastPrinted>2015-08-21T16:23:10Z</cp:lastPrinted>
  <dcterms:created xsi:type="dcterms:W3CDTF">2010-04-08T23:43:53Z</dcterms:created>
  <dcterms:modified xsi:type="dcterms:W3CDTF">2015-09-19T20:36:42Z</dcterms:modified>
  <cp:category/>
</cp:coreProperties>
</file>