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360" yWindow="525" windowWidth="20730" windowHeight="11760"/>
  </bookViews>
  <sheets>
    <sheet name="Sales" sheetId="6" r:id="rId1"/>
    <sheet name="Tax" sheetId="7" r:id="rId2"/>
  </sheets>
  <definedNames>
    <definedName name="_xlnm._FilterDatabase" localSheetId="0" hidden="1">Sales!$A$6:$AP$25</definedName>
    <definedName name="_xlnm._FilterDatabase" localSheetId="1" hidden="1">Tax!$A$6:$BN$25</definedName>
  </definedNames>
  <calcPr calcId="145621"/>
</workbook>
</file>

<file path=xl/calcChain.xml><?xml version="1.0" encoding="utf-8"?>
<calcChain xmlns="http://schemas.openxmlformats.org/spreadsheetml/2006/main">
  <c r="AR5" i="6" l="1"/>
  <c r="BO5" i="7"/>
  <c r="AQ5" i="6"/>
  <c r="X25" i="6" l="1"/>
  <c r="X24" i="6"/>
  <c r="X23" i="6"/>
  <c r="X22" i="6"/>
  <c r="X21" i="6"/>
  <c r="X20" i="6"/>
  <c r="X19" i="6"/>
  <c r="X18" i="6"/>
  <c r="X17" i="6"/>
  <c r="X16" i="6"/>
  <c r="X15" i="6"/>
  <c r="X14" i="6"/>
  <c r="X13" i="6"/>
  <c r="X12" i="6"/>
  <c r="X11" i="6"/>
  <c r="X10" i="6"/>
  <c r="X9" i="6"/>
  <c r="X8" i="6"/>
  <c r="A5" i="7"/>
  <c r="X7" i="6" l="1"/>
  <c r="Z5" i="7"/>
  <c r="AM5" i="7"/>
  <c r="E5" i="6"/>
  <c r="F5" i="7"/>
  <c r="AI5" i="7"/>
  <c r="BN5" i="7"/>
  <c r="AX5" i="7"/>
  <c r="Y5" i="6"/>
  <c r="AB5" i="6"/>
  <c r="AD5" i="7"/>
  <c r="K5" i="6"/>
  <c r="H5" i="7"/>
  <c r="AU5" i="7"/>
  <c r="C5" i="7"/>
  <c r="AC5" i="7"/>
  <c r="E5" i="7"/>
  <c r="D5" i="6"/>
  <c r="T5" i="6"/>
  <c r="A5" i="6"/>
  <c r="AC5" i="6"/>
  <c r="F5" i="6"/>
  <c r="O5" i="6"/>
  <c r="AF5" i="6"/>
  <c r="C5" i="6"/>
  <c r="G5" i="6"/>
  <c r="U5" i="6"/>
  <c r="U5" i="7"/>
  <c r="Z5" i="6"/>
  <c r="N5" i="6"/>
  <c r="D5" i="7"/>
  <c r="B5" i="6"/>
  <c r="AR5" i="7"/>
  <c r="AH5" i="7"/>
  <c r="J5" i="6"/>
  <c r="S5" i="6"/>
  <c r="Y5" i="7"/>
  <c r="K24" i="7" l="1"/>
  <c r="K22" i="7"/>
  <c r="K20" i="7"/>
  <c r="K18" i="7"/>
  <c r="K16" i="7"/>
  <c r="K14" i="7"/>
  <c r="K12" i="7"/>
  <c r="K10" i="7"/>
  <c r="K8" i="7"/>
  <c r="K25" i="7"/>
  <c r="K23" i="7"/>
  <c r="K21" i="7"/>
  <c r="K19" i="7"/>
  <c r="K17" i="7"/>
  <c r="K15" i="7"/>
  <c r="K13" i="7"/>
  <c r="K11" i="7"/>
  <c r="K9" i="7"/>
  <c r="L25" i="7"/>
  <c r="L23" i="7"/>
  <c r="L21" i="7"/>
  <c r="L19" i="7"/>
  <c r="L17" i="7"/>
  <c r="L15" i="7"/>
  <c r="L13" i="7"/>
  <c r="L11" i="7"/>
  <c r="L9" i="7"/>
  <c r="L24" i="7"/>
  <c r="L22" i="7"/>
  <c r="L20" i="7"/>
  <c r="L18" i="7"/>
  <c r="L16" i="7"/>
  <c r="L14" i="7"/>
  <c r="L12" i="7"/>
  <c r="L10" i="7"/>
  <c r="L8" i="7"/>
  <c r="O24" i="7"/>
  <c r="O22" i="7"/>
  <c r="O20" i="7"/>
  <c r="O18" i="7"/>
  <c r="O16" i="7"/>
  <c r="O14" i="7"/>
  <c r="O12" i="7"/>
  <c r="O10" i="7"/>
  <c r="O8" i="7"/>
  <c r="O25" i="7"/>
  <c r="O23" i="7"/>
  <c r="O21" i="7"/>
  <c r="O19" i="7"/>
  <c r="O17" i="7"/>
  <c r="O15" i="7"/>
  <c r="O13" i="7"/>
  <c r="O11" i="7"/>
  <c r="O9" i="7"/>
  <c r="AN25" i="7"/>
  <c r="AN23" i="7"/>
  <c r="AN21" i="7"/>
  <c r="AN19" i="7"/>
  <c r="AN17" i="7"/>
  <c r="AN15" i="7"/>
  <c r="AN13" i="7"/>
  <c r="AN11" i="7"/>
  <c r="AN9" i="7"/>
  <c r="AN24" i="7"/>
  <c r="AN22" i="7"/>
  <c r="AN20" i="7"/>
  <c r="AN18" i="7"/>
  <c r="AN16" i="7"/>
  <c r="AN14" i="7"/>
  <c r="AN12" i="7"/>
  <c r="AN10" i="7"/>
  <c r="AN8" i="7"/>
  <c r="M25" i="7"/>
  <c r="M23" i="7"/>
  <c r="M21" i="7"/>
  <c r="M19" i="7"/>
  <c r="M17" i="7"/>
  <c r="M15" i="7"/>
  <c r="M13" i="7"/>
  <c r="M11" i="7"/>
  <c r="M9" i="7"/>
  <c r="M24" i="7"/>
  <c r="M22" i="7"/>
  <c r="M20" i="7"/>
  <c r="M18" i="7"/>
  <c r="M16" i="7"/>
  <c r="M14" i="7"/>
  <c r="M12" i="7"/>
  <c r="M10" i="7"/>
  <c r="M8" i="7"/>
  <c r="O7" i="7"/>
  <c r="M7" i="7"/>
  <c r="K7" i="7"/>
  <c r="L7" i="7"/>
  <c r="AP13" i="6" l="1"/>
  <c r="AE13" i="6"/>
  <c r="AD13" i="6" s="1"/>
  <c r="AP21" i="6"/>
  <c r="AE21" i="6"/>
  <c r="AD21" i="6" s="1"/>
  <c r="AP10" i="6"/>
  <c r="AE10" i="6"/>
  <c r="AD10" i="6" s="1"/>
  <c r="AE18" i="6"/>
  <c r="AD18" i="6" s="1"/>
  <c r="AP18" i="6"/>
  <c r="AP15" i="6"/>
  <c r="AE15" i="6"/>
  <c r="AD15" i="6" s="1"/>
  <c r="AP23" i="6"/>
  <c r="AE23" i="6"/>
  <c r="AD23" i="6" s="1"/>
  <c r="AP12" i="6"/>
  <c r="AE12" i="6"/>
  <c r="AD12" i="6" s="1"/>
  <c r="AE20" i="6"/>
  <c r="AD20" i="6" s="1"/>
  <c r="AP20" i="6"/>
  <c r="AP9" i="6"/>
  <c r="AE9" i="6"/>
  <c r="AD9" i="6" s="1"/>
  <c r="AP17" i="6"/>
  <c r="AE17" i="6"/>
  <c r="AD17" i="6" s="1"/>
  <c r="AP25" i="6"/>
  <c r="AE25" i="6"/>
  <c r="AD25" i="6" s="1"/>
  <c r="AP14" i="6"/>
  <c r="AE14" i="6"/>
  <c r="AD14" i="6"/>
  <c r="AD22" i="6"/>
  <c r="AE22" i="6"/>
  <c r="AP22" i="6"/>
  <c r="AD11" i="6"/>
  <c r="AP11" i="6"/>
  <c r="AE11" i="6"/>
  <c r="AE19" i="6"/>
  <c r="AD19" i="6" s="1"/>
  <c r="AP19" i="6"/>
  <c r="AP8" i="6"/>
  <c r="AE8" i="6"/>
  <c r="AD8" i="6" s="1"/>
  <c r="AP16" i="6"/>
  <c r="AE16" i="6"/>
  <c r="AD16" i="6" s="1"/>
  <c r="AP24" i="6"/>
  <c r="AE24" i="6"/>
  <c r="AD24" i="6" s="1"/>
  <c r="AT8" i="7"/>
  <c r="AS8" i="7" s="1"/>
  <c r="AQ8" i="7"/>
  <c r="AP8" i="7" s="1"/>
  <c r="AW8" i="7"/>
  <c r="AV8" i="7" s="1"/>
  <c r="AT16" i="7"/>
  <c r="AS16" i="7" s="1"/>
  <c r="AQ16" i="7"/>
  <c r="AP16" i="7" s="1"/>
  <c r="AW16" i="7"/>
  <c r="AV16" i="7" s="1"/>
  <c r="AW24" i="7"/>
  <c r="AV24" i="7" s="1"/>
  <c r="AT24" i="7"/>
  <c r="AS24" i="7" s="1"/>
  <c r="AQ24" i="7"/>
  <c r="AP24" i="7" s="1"/>
  <c r="AW15" i="7"/>
  <c r="AQ15" i="7"/>
  <c r="AP15" i="7" s="1"/>
  <c r="AT15" i="7"/>
  <c r="AS15" i="7" s="1"/>
  <c r="AV15" i="7"/>
  <c r="AQ23" i="7"/>
  <c r="AP23" i="7" s="1"/>
  <c r="AW23" i="7"/>
  <c r="AV23" i="7" s="1"/>
  <c r="AT23" i="7"/>
  <c r="AS23" i="7" s="1"/>
  <c r="AW10" i="7"/>
  <c r="AV10" i="7" s="1"/>
  <c r="AQ10" i="7"/>
  <c r="AP10" i="7" s="1"/>
  <c r="AT10" i="7"/>
  <c r="AS10" i="7" s="1"/>
  <c r="AT18" i="7"/>
  <c r="AS18" i="7" s="1"/>
  <c r="AW18" i="7"/>
  <c r="AV18" i="7" s="1"/>
  <c r="AQ18" i="7"/>
  <c r="AP18" i="7" s="1"/>
  <c r="AW9" i="7"/>
  <c r="AV9" i="7" s="1"/>
  <c r="AT9" i="7"/>
  <c r="AS9" i="7" s="1"/>
  <c r="AQ9" i="7"/>
  <c r="AP9" i="7" s="1"/>
  <c r="AW17" i="7"/>
  <c r="AV17" i="7" s="1"/>
  <c r="AT17" i="7"/>
  <c r="AS17" i="7" s="1"/>
  <c r="AQ17" i="7"/>
  <c r="AP17" i="7" s="1"/>
  <c r="AQ25" i="7"/>
  <c r="AP25" i="7" s="1"/>
  <c r="AW25" i="7"/>
  <c r="AV25" i="7" s="1"/>
  <c r="AT25" i="7"/>
  <c r="AS25" i="7" s="1"/>
  <c r="AT12" i="7"/>
  <c r="AS12" i="7" s="1"/>
  <c r="AW12" i="7"/>
  <c r="AV12" i="7" s="1"/>
  <c r="AQ12" i="7"/>
  <c r="AP12" i="7" s="1"/>
  <c r="AT20" i="7"/>
  <c r="AS20" i="7" s="1"/>
  <c r="AQ20" i="7"/>
  <c r="AP20" i="7" s="1"/>
  <c r="AW20" i="7"/>
  <c r="AV20" i="7" s="1"/>
  <c r="AQ11" i="7"/>
  <c r="AP11" i="7" s="1"/>
  <c r="AT11" i="7"/>
  <c r="AS11" i="7" s="1"/>
  <c r="AW11" i="7"/>
  <c r="AV11" i="7" s="1"/>
  <c r="AW19" i="7"/>
  <c r="AV19" i="7" s="1"/>
  <c r="AQ19" i="7"/>
  <c r="AP19" i="7" s="1"/>
  <c r="AT19" i="7"/>
  <c r="AS19" i="7" s="1"/>
  <c r="AT14" i="7"/>
  <c r="AS14" i="7" s="1"/>
  <c r="AW14" i="7"/>
  <c r="AV14" i="7" s="1"/>
  <c r="AQ14" i="7"/>
  <c r="AP14" i="7" s="1"/>
  <c r="AT22" i="7"/>
  <c r="AW22" i="7"/>
  <c r="AV22" i="7" s="1"/>
  <c r="AQ22" i="7"/>
  <c r="AP22" i="7" s="1"/>
  <c r="AS22" i="7"/>
  <c r="AW13" i="7"/>
  <c r="AV13" i="7" s="1"/>
  <c r="AT13" i="7"/>
  <c r="AS13" i="7" s="1"/>
  <c r="AQ13" i="7"/>
  <c r="AP13" i="7" s="1"/>
  <c r="AW21" i="7"/>
  <c r="AV21" i="7" s="1"/>
  <c r="AT21" i="7"/>
  <c r="AS21" i="7" s="1"/>
  <c r="AQ21" i="7"/>
  <c r="AP21" i="7" s="1"/>
  <c r="AF26" i="6"/>
  <c r="AH26" i="7"/>
  <c r="AE7" i="6"/>
  <c r="AD7" i="6" s="1"/>
  <c r="T26" i="6"/>
  <c r="AR26" i="7"/>
  <c r="AP7" i="6"/>
  <c r="AX26" i="7"/>
  <c r="U26" i="6"/>
  <c r="S26" i="6"/>
  <c r="AU26" i="7"/>
  <c r="BN26" i="7"/>
  <c r="AI26" i="7"/>
  <c r="AN7" i="7"/>
  <c r="AE26" i="6" l="1"/>
  <c r="AP26" i="6"/>
  <c r="AD26" i="6"/>
  <c r="AT7" i="7"/>
  <c r="AT26" i="7" s="1"/>
  <c r="AN26" i="7"/>
  <c r="AW7" i="7"/>
  <c r="AW26" i="7" s="1"/>
  <c r="AQ7" i="7"/>
  <c r="AQ26" i="7" s="1"/>
  <c r="AS7" i="7" l="1"/>
  <c r="AP7" i="7"/>
  <c r="AV7" i="7"/>
  <c r="E2" i="6" l="1"/>
  <c r="B2" i="7"/>
  <c r="F2" i="7" s="1"/>
  <c r="F2" i="6" l="1"/>
  <c r="E2" i="7" s="1"/>
  <c r="A2" i="6"/>
  <c r="A2" i="7" s="1"/>
  <c r="D2" i="7"/>
</calcChain>
</file>

<file path=xl/sharedStrings.xml><?xml version="1.0" encoding="utf-8"?>
<sst xmlns="http://schemas.openxmlformats.org/spreadsheetml/2006/main" count="586" uniqueCount="279">
  <si>
    <t>Report ID#</t>
  </si>
  <si>
    <t>Report date or date and time</t>
  </si>
  <si>
    <t>Message function</t>
  </si>
  <si>
    <t>Sales report type</t>
  </si>
  <si>
    <t>Reporting currency</t>
  </si>
  <si>
    <t>Report period from</t>
  </si>
  <si>
    <t>Report period to</t>
  </si>
  <si>
    <t>Report date</t>
  </si>
  <si>
    <t>Class of trade / sale</t>
  </si>
  <si>
    <t>Sales territory</t>
  </si>
  <si>
    <t>Original</t>
  </si>
  <si>
    <t>02</t>
  </si>
  <si>
    <t>USD</t>
  </si>
  <si>
    <t>Line item ID#</t>
  </si>
  <si>
    <t>Sub-agent ID#</t>
  </si>
  <si>
    <t>Sub-agent name</t>
  </si>
  <si>
    <t>Transaction date 
or date and time</t>
  </si>
  <si>
    <t>Agent's transaction ID#</t>
  </si>
  <si>
    <t>Line item reference type</t>
  </si>
  <si>
    <t>Line item reference ID#</t>
  </si>
  <si>
    <t>Line item reference date-time</t>
  </si>
  <si>
    <t>Main product 
ID# type</t>
  </si>
  <si>
    <t>Main product 
ID#</t>
  </si>
  <si>
    <t>Alternative product ID# type</t>
  </si>
  <si>
    <t>Alternative product ID#</t>
  </si>
  <si>
    <t>Product title</t>
  </si>
  <si>
    <t>Product author(s)</t>
  </si>
  <si>
    <t>Product description</t>
  </si>
  <si>
    <t>Product format</t>
  </si>
  <si>
    <t>Device type</t>
  </si>
  <si>
    <t>Gross sold quantity</t>
  </si>
  <si>
    <t>Returned / refunded quantity</t>
  </si>
  <si>
    <t>Net sold quantity</t>
  </si>
  <si>
    <t>Non-sale quantity</t>
  </si>
  <si>
    <t>Non-sale 
disposal type</t>
  </si>
  <si>
    <t>Unit price</t>
  </si>
  <si>
    <t>Price type</t>
  </si>
  <si>
    <t>Price currency</t>
  </si>
  <si>
    <t>Commission or discount percentage</t>
  </si>
  <si>
    <t>Gross sold value</t>
  </si>
  <si>
    <t>Returned value</t>
  </si>
  <si>
    <t>Net value 
before fees</t>
  </si>
  <si>
    <t>Fee type 1</t>
  </si>
  <si>
    <t>Fee amount 1</t>
  </si>
  <si>
    <t>Fee source 1</t>
  </si>
  <si>
    <t>Fee type 2</t>
  </si>
  <si>
    <t>Fee amount 2</t>
  </si>
  <si>
    <t>Fee source 2</t>
  </si>
  <si>
    <t>Fee type 3</t>
  </si>
  <si>
    <t>Fee amount 3</t>
  </si>
  <si>
    <t>Fee source 3</t>
  </si>
  <si>
    <t>Proceeds of sale due to publisher</t>
  </si>
  <si>
    <t>Ship-to country</t>
  </si>
  <si>
    <t>Ship-to state 
or province (CA)</t>
  </si>
  <si>
    <t>Ship-to county</t>
  </si>
  <si>
    <t>Ship-to city</t>
  </si>
  <si>
    <t>Ship-to district</t>
  </si>
  <si>
    <t>Ship-to ZIP 
or postal code</t>
  </si>
  <si>
    <t>Ship-to location 
ID# type</t>
  </si>
  <si>
    <t>Ship-to location 
ID#</t>
  </si>
  <si>
    <t>Bill-to state 
or province (CA)</t>
  </si>
  <si>
    <t>Bill-to county</t>
  </si>
  <si>
    <t>Bill-to city</t>
  </si>
  <si>
    <t>Bill-to district</t>
  </si>
  <si>
    <t>Bill-to ZIP 
or postal code</t>
  </si>
  <si>
    <t>Bill-to location 
ID# type</t>
  </si>
  <si>
    <t>Bill-to location 
ID#</t>
  </si>
  <si>
    <t>Bill-to tax registration number</t>
  </si>
  <si>
    <t>Additional reference type</t>
  </si>
  <si>
    <t>Additional reference ID#</t>
  </si>
  <si>
    <t>Product author</t>
  </si>
  <si>
    <t>Product 
description</t>
  </si>
  <si>
    <t>Publisher or Imprint ID#</t>
  </si>
  <si>
    <t>Publisher or Imprint Name</t>
  </si>
  <si>
    <t>Quantity sold</t>
  </si>
  <si>
    <t>Unit selling price</t>
  </si>
  <si>
    <t>Agent's commission</t>
  </si>
  <si>
    <t>Fee type(s)</t>
  </si>
  <si>
    <t>Total fee amount</t>
  </si>
  <si>
    <t>Currency</t>
  </si>
  <si>
    <t>Sales value</t>
  </si>
  <si>
    <t>Good / service classification</t>
  </si>
  <si>
    <t>US State Sales Tax 
tax rate</t>
  </si>
  <si>
    <t>US State Sales Tax 
taxable amount</t>
  </si>
  <si>
    <t>US State Sales Tax 
tax amount</t>
  </si>
  <si>
    <t>US County Sales Tax 
tax rate</t>
  </si>
  <si>
    <t>US County Sales Tax 
taxable amount</t>
  </si>
  <si>
    <t>US County Sales Tax
tax amount</t>
  </si>
  <si>
    <t>US City Sales Tax 
tax rate</t>
  </si>
  <si>
    <t>US City Sales Tax 
taxable amount</t>
  </si>
  <si>
    <t>US City Sales Tax
tax amount</t>
  </si>
  <si>
    <t>US District 
Sales Tax 
tax rate</t>
  </si>
  <si>
    <t>US District 
Sales Tax 
taxable amount</t>
  </si>
  <si>
    <t>US District 
Sales Tax
tax amount</t>
  </si>
  <si>
    <t>Non-US 
Sales Tax 
tax type 1</t>
  </si>
  <si>
    <t>Non-US 
Sales Tax 
tax rate 1</t>
  </si>
  <si>
    <t>Non-US 
Sales Tax 
taxable amount 1</t>
  </si>
  <si>
    <t>Non-US 
Sales Tax 
tax amount 1</t>
  </si>
  <si>
    <t>Non-US 
Sales Tax 
tax type 2</t>
  </si>
  <si>
    <t>Non-US 
Sales Tax 
tax rate 2</t>
  </si>
  <si>
    <t>Non-US 
Sales Tax 
taxable amount 2</t>
  </si>
  <si>
    <t>Non-US 
Sales Tax 
tax amount 2</t>
  </si>
  <si>
    <t>Non-US 
Sales Tax 
tax type 3</t>
  </si>
  <si>
    <t>Non-US 
Sales Tax 
tax rate 3</t>
  </si>
  <si>
    <t>Non-US 
Sales Tax 
taxable amount 3</t>
  </si>
  <si>
    <t>Non-US 
Sales Tax 
tax amount 3</t>
  </si>
  <si>
    <t>Total tax collected</t>
  </si>
  <si>
    <t>M</t>
  </si>
  <si>
    <t>A</t>
  </si>
  <si>
    <t>L</t>
  </si>
  <si>
    <t>N</t>
  </si>
  <si>
    <t>S</t>
  </si>
  <si>
    <t>T</t>
  </si>
  <si>
    <t>U</t>
  </si>
  <si>
    <t>X</t>
  </si>
  <si>
    <t>Y</t>
  </si>
  <si>
    <t>Z</t>
  </si>
  <si>
    <t>AF</t>
  </si>
  <si>
    <t>J</t>
  </si>
  <si>
    <t>Publisher</t>
  </si>
  <si>
    <t>K</t>
  </si>
  <si>
    <t>R</t>
  </si>
  <si>
    <t>W</t>
  </si>
  <si>
    <t>O</t>
  </si>
  <si>
    <t>P</t>
  </si>
  <si>
    <t>Q</t>
  </si>
  <si>
    <t>AJ</t>
  </si>
  <si>
    <t>AK</t>
  </si>
  <si>
    <t>D</t>
  </si>
  <si>
    <t>B</t>
  </si>
  <si>
    <t>AQ</t>
  </si>
  <si>
    <t>I</t>
  </si>
  <si>
    <t>AC</t>
  </si>
  <si>
    <t>AR</t>
  </si>
  <si>
    <t>AL</t>
  </si>
  <si>
    <t>AM</t>
  </si>
  <si>
    <t>Currency conversion rate</t>
  </si>
  <si>
    <t>CB</t>
  </si>
  <si>
    <t>List price</t>
  </si>
  <si>
    <t>DISNEY PR</t>
  </si>
  <si>
    <t>0012872</t>
  </si>
  <si>
    <t>0012661</t>
  </si>
  <si>
    <t>0012873</t>
  </si>
  <si>
    <t>0013027</t>
  </si>
  <si>
    <t>0012663</t>
  </si>
  <si>
    <t>0012848</t>
  </si>
  <si>
    <t>0012871</t>
  </si>
  <si>
    <t>0012309</t>
  </si>
  <si>
    <t>0012841</t>
  </si>
  <si>
    <t>Dell</t>
  </si>
  <si>
    <t>Tmobile</t>
  </si>
  <si>
    <t>Toshiba</t>
  </si>
  <si>
    <t>Blio for Android</t>
  </si>
  <si>
    <t>Blio.com</t>
  </si>
  <si>
    <t>HP</t>
  </si>
  <si>
    <t>Blio 3.0</t>
  </si>
  <si>
    <t>FI3179659</t>
  </si>
  <si>
    <t>FI3179658</t>
  </si>
  <si>
    <t>FI3180920</t>
  </si>
  <si>
    <t>FI3180889</t>
  </si>
  <si>
    <t>FI3182334</t>
  </si>
  <si>
    <t>FI3182333</t>
  </si>
  <si>
    <t>FI3183544</t>
  </si>
  <si>
    <t>FI3183050</t>
  </si>
  <si>
    <t>FI3182765</t>
  </si>
  <si>
    <t>FI3184711</t>
  </si>
  <si>
    <t>FI3184634</t>
  </si>
  <si>
    <t>FI3189047</t>
  </si>
  <si>
    <t>FI3189224</t>
  </si>
  <si>
    <t>FI3190493</t>
  </si>
  <si>
    <t>FI3190755</t>
  </si>
  <si>
    <t>FI3193115</t>
  </si>
  <si>
    <t>FI3194210</t>
  </si>
  <si>
    <t>FI3194643</t>
  </si>
  <si>
    <t>FI3195439</t>
  </si>
  <si>
    <t>Blio-Retail</t>
  </si>
  <si>
    <t>ISBN 13</t>
  </si>
  <si>
    <t>9781423163275</t>
  </si>
  <si>
    <t>9781423154389</t>
  </si>
  <si>
    <t>9781423187479</t>
  </si>
  <si>
    <t>9781423147619</t>
  </si>
  <si>
    <t>9781423131892</t>
  </si>
  <si>
    <t>9781423131960</t>
  </si>
  <si>
    <t>9781423151630</t>
  </si>
  <si>
    <t>9781423150893</t>
  </si>
  <si>
    <t>9781423178064</t>
  </si>
  <si>
    <t>9781423162193</t>
  </si>
  <si>
    <t>9781423155119</t>
  </si>
  <si>
    <t>9781423148739</t>
  </si>
  <si>
    <t>9781423174981</t>
  </si>
  <si>
    <t>9781423132516</t>
  </si>
  <si>
    <t>9781423132004</t>
  </si>
  <si>
    <t>9781423143987</t>
  </si>
  <si>
    <t>9781423145882</t>
  </si>
  <si>
    <t>The Serpent's Shadow</t>
  </si>
  <si>
    <t>The Throne of Fire</t>
  </si>
  <si>
    <t>Double Crossed</t>
  </si>
  <si>
    <t>Peter Pan</t>
  </si>
  <si>
    <t>The Lightning Thief</t>
  </si>
  <si>
    <t>The Sea of Monsters</t>
  </si>
  <si>
    <t>The Lion King</t>
  </si>
  <si>
    <t>Rapunzel's Tale</t>
  </si>
  <si>
    <t>The Demigod Diaries</t>
  </si>
  <si>
    <t>Mickey Mouse: Happy Sailing, Mickey Mouse</t>
  </si>
  <si>
    <t>The Son of Neptune</t>
  </si>
  <si>
    <t>Tinker Bell and the Great Fairy Rescue</t>
  </si>
  <si>
    <t>Artemis Fowl</t>
  </si>
  <si>
    <t>The Skin I'm in</t>
  </si>
  <si>
    <t>Percy Jackson</t>
  </si>
  <si>
    <t>Cars: Red's Tune-up Blues</t>
  </si>
  <si>
    <t>Nemo and the Surprise Party</t>
  </si>
  <si>
    <t>Riordan, Rick</t>
  </si>
  <si>
    <t>Carter, Ally</t>
  </si>
  <si>
    <t>Disney Book Group</t>
  </si>
  <si>
    <t>Colfer, Eoin</t>
  </si>
  <si>
    <t>Flake, Sharon</t>
  </si>
  <si>
    <t>US</t>
  </si>
  <si>
    <t>OH</t>
  </si>
  <si>
    <t>TX</t>
  </si>
  <si>
    <t>CA</t>
  </si>
  <si>
    <t>WV</t>
  </si>
  <si>
    <t>OK</t>
  </si>
  <si>
    <t>WI</t>
  </si>
  <si>
    <t>GA</t>
  </si>
  <si>
    <t>NE</t>
  </si>
  <si>
    <t>MI</t>
  </si>
  <si>
    <t>FL</t>
  </si>
  <si>
    <t>IL</t>
  </si>
  <si>
    <t>HI</t>
  </si>
  <si>
    <t>NJ</t>
  </si>
  <si>
    <t>OR</t>
  </si>
  <si>
    <t>LOGAN</t>
  </si>
  <si>
    <t>BRAZORIA</t>
  </si>
  <si>
    <t>LOS ANGELES</t>
  </si>
  <si>
    <t>WOOD</t>
  </si>
  <si>
    <t>OKLAHOMA</t>
  </si>
  <si>
    <t>ONEIDA</t>
  </si>
  <si>
    <t>0</t>
  </si>
  <si>
    <t>DOUGLAS</t>
  </si>
  <si>
    <t>SAGINAW</t>
  </si>
  <si>
    <t>HILLSBOROUGH</t>
  </si>
  <si>
    <t>MCLEAN</t>
  </si>
  <si>
    <t>HONOLULU</t>
  </si>
  <si>
    <t>BERGEN</t>
  </si>
  <si>
    <t>TARRANT</t>
  </si>
  <si>
    <t>MARION</t>
  </si>
  <si>
    <t>CLARK</t>
  </si>
  <si>
    <t>west liberty</t>
  </si>
  <si>
    <t>alvin</t>
  </si>
  <si>
    <t>los angeles</t>
  </si>
  <si>
    <t>Waverly</t>
  </si>
  <si>
    <t>Midwest City</t>
  </si>
  <si>
    <t>Hazelhurst</t>
  </si>
  <si>
    <t>Smyrna</t>
  </si>
  <si>
    <t>Omaha</t>
  </si>
  <si>
    <t>Saginaw</t>
  </si>
  <si>
    <t>PLANT CITY</t>
  </si>
  <si>
    <t>Bloomington</t>
  </si>
  <si>
    <t>Honolulu</t>
  </si>
  <si>
    <t>glen rock</t>
  </si>
  <si>
    <t>NORTH RICHLAND HILLS</t>
  </si>
  <si>
    <t>Salem</t>
  </si>
  <si>
    <t>springfield</t>
  </si>
  <si>
    <t>43357</t>
  </si>
  <si>
    <t>77511</t>
  </si>
  <si>
    <t>90039</t>
  </si>
  <si>
    <t>26184</t>
  </si>
  <si>
    <t>73110</t>
  </si>
  <si>
    <t>54531</t>
  </si>
  <si>
    <t>30082</t>
  </si>
  <si>
    <t>68135</t>
  </si>
  <si>
    <t>48602</t>
  </si>
  <si>
    <t>33566</t>
  </si>
  <si>
    <t>61704</t>
  </si>
  <si>
    <t>96813</t>
  </si>
  <si>
    <t>07452</t>
  </si>
  <si>
    <t>76182</t>
  </si>
  <si>
    <t>97301</t>
  </si>
  <si>
    <t>45505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</si>
</sst>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mm/dd/yy;@"/>
    <numFmt numFmtId="166" formatCode="_(#,##0.00_);\(#,##0.00\);_(&quot;-&quot;_);\ _(@_)"/>
    <numFmt numFmtId="167" formatCode="0%;\(0%\)"/>
    <numFmt numFmtId="168" formatCode="&quot;$&quot;* #,##0.00;&quot;$&quot;* \(#,##0.00\)"/>
    <numFmt numFmtId="169" formatCode="mmm\-yy&quot; Tax&quot;"/>
    <numFmt numFmtId="170" formatCode="mmm\-yy&quot; Agency Sales&quot;"/>
    <numFmt numFmtId="171" formatCode="[$-409]mmm\-yy;@"/>
    <numFmt numFmtId="172" formatCode="_(* #,##0.0000_);_(* \(#,##0.00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/>
    <xf numFmtId="15" fontId="2" fillId="0" borderId="0" xfId="0" applyNumberFormat="1" applyFont="1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44" fontId="2" fillId="0" borderId="0" xfId="0" applyNumberFormat="1" applyFont="1" applyAlignment="1">
      <alignment wrapText="1"/>
    </xf>
    <xf numFmtId="0" fontId="2" fillId="0" borderId="0" xfId="0" applyFont="1" applyFill="1"/>
    <xf numFmtId="0" fontId="2" fillId="0" borderId="0" xfId="0" applyNumberFormat="1" applyFont="1"/>
    <xf numFmtId="44" fontId="2" fillId="0" borderId="0" xfId="2" applyFont="1"/>
    <xf numFmtId="44" fontId="2" fillId="0" borderId="0" xfId="2" applyFont="1" applyAlignment="1">
      <alignment horizontal="center"/>
    </xf>
    <xf numFmtId="10" fontId="2" fillId="0" borderId="0" xfId="3" applyNumberFormat="1" applyFont="1"/>
    <xf numFmtId="164" fontId="3" fillId="0" borderId="1" xfId="1" applyNumberFormat="1" applyFont="1" applyBorder="1" applyAlignment="1">
      <alignment wrapText="1"/>
    </xf>
    <xf numFmtId="44" fontId="2" fillId="0" borderId="0" xfId="2" applyFont="1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Fill="1" applyAlignment="1">
      <alignment horizontal="left"/>
    </xf>
    <xf numFmtId="165" fontId="2" fillId="0" borderId="0" xfId="0" applyNumberFormat="1" applyFont="1" applyFill="1" applyAlignment="1">
      <alignment horizontal="left"/>
    </xf>
    <xf numFmtId="0" fontId="3" fillId="0" borderId="0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2" xfId="0" applyFont="1" applyFill="1" applyBorder="1" applyAlignment="1">
      <alignment horizontal="left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4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left"/>
    </xf>
    <xf numFmtId="165" fontId="2" fillId="0" borderId="0" xfId="0" applyNumberFormat="1" applyFont="1" applyFill="1"/>
    <xf numFmtId="0" fontId="3" fillId="0" borderId="0" xfId="0" applyFont="1" applyBorder="1" applyAlignment="1">
      <alignment horizontal="center" wrapText="1"/>
    </xf>
    <xf numFmtId="44" fontId="3" fillId="0" borderId="0" xfId="2" applyFont="1" applyAlignment="1">
      <alignment wrapText="1"/>
    </xf>
    <xf numFmtId="165" fontId="2" fillId="0" borderId="0" xfId="0" applyNumberFormat="1" applyFont="1" applyAlignment="1">
      <alignment horizontal="center"/>
    </xf>
    <xf numFmtId="0" fontId="3" fillId="0" borderId="4" xfId="0" applyFont="1" applyFill="1" applyBorder="1" applyAlignment="1">
      <alignment horizontal="left" wrapText="1"/>
    </xf>
    <xf numFmtId="15" fontId="3" fillId="0" borderId="2" xfId="0" applyNumberFormat="1" applyFont="1" applyBorder="1" applyAlignment="1">
      <alignment horizontal="left" wrapText="1"/>
    </xf>
    <xf numFmtId="44" fontId="3" fillId="0" borderId="2" xfId="2" applyFont="1" applyBorder="1" applyAlignment="1">
      <alignment horizontal="left" wrapText="1"/>
    </xf>
    <xf numFmtId="44" fontId="2" fillId="0" borderId="0" xfId="2" applyFont="1" applyAlignment="1">
      <alignment horizontal="center" wrapText="1"/>
    </xf>
    <xf numFmtId="166" fontId="2" fillId="0" borderId="0" xfId="0" applyNumberFormat="1" applyFont="1" applyFill="1"/>
    <xf numFmtId="167" fontId="2" fillId="0" borderId="0" xfId="0" applyNumberFormat="1" applyFont="1" applyFill="1"/>
    <xf numFmtId="0" fontId="3" fillId="0" borderId="1" xfId="0" applyFont="1" applyBorder="1" applyAlignment="1">
      <alignment horizontal="left" wrapText="1"/>
    </xf>
    <xf numFmtId="168" fontId="3" fillId="0" borderId="1" xfId="1" applyNumberFormat="1" applyFont="1" applyBorder="1" applyAlignment="1">
      <alignment wrapText="1"/>
    </xf>
    <xf numFmtId="166" fontId="3" fillId="0" borderId="2" xfId="0" applyNumberFormat="1" applyFont="1" applyFill="1" applyBorder="1" applyAlignment="1">
      <alignment horizontal="left" wrapText="1"/>
    </xf>
    <xf numFmtId="169" fontId="2" fillId="0" borderId="0" xfId="0" applyNumberFormat="1" applyFont="1" applyFill="1" applyAlignment="1">
      <alignment horizontal="left"/>
    </xf>
    <xf numFmtId="170" fontId="2" fillId="0" borderId="0" xfId="0" applyNumberFormat="1" applyFont="1" applyFill="1" applyAlignment="1">
      <alignment horizontal="left"/>
    </xf>
    <xf numFmtId="0" fontId="2" fillId="0" borderId="0" xfId="2" applyNumberFormat="1" applyFont="1"/>
    <xf numFmtId="165" fontId="2" fillId="0" borderId="0" xfId="0" applyNumberFormat="1" applyFont="1" applyFill="1" applyBorder="1" applyAlignment="1">
      <alignment horizontal="left"/>
    </xf>
    <xf numFmtId="49" fontId="2" fillId="0" borderId="0" xfId="2" applyNumberFormat="1" applyFont="1" applyAlignment="1">
      <alignment horizontal="right"/>
    </xf>
    <xf numFmtId="166" fontId="2" fillId="0" borderId="0" xfId="0" applyNumberFormat="1" applyFont="1" applyAlignment="1">
      <alignment wrapText="1"/>
    </xf>
    <xf numFmtId="0" fontId="3" fillId="0" borderId="2" xfId="0" applyFont="1" applyBorder="1" applyAlignment="1">
      <alignment wrapText="1"/>
    </xf>
    <xf numFmtId="0" fontId="2" fillId="0" borderId="0" xfId="0" applyFont="1" applyFill="1" applyAlignment="1"/>
    <xf numFmtId="172" fontId="3" fillId="0" borderId="0" xfId="4" applyNumberFormat="1" applyFont="1" applyAlignment="1">
      <alignment horizontal="left" wrapText="1"/>
    </xf>
    <xf numFmtId="172" fontId="2" fillId="0" borderId="0" xfId="4" applyNumberFormat="1" applyFont="1" applyAlignment="1">
      <alignment horizontal="left"/>
    </xf>
    <xf numFmtId="172" fontId="2" fillId="0" borderId="0" xfId="4" applyNumberFormat="1" applyFont="1" applyAlignment="1">
      <alignment wrapText="1"/>
    </xf>
    <xf numFmtId="172" fontId="3" fillId="0" borderId="3" xfId="4" applyNumberFormat="1" applyFont="1" applyFill="1" applyBorder="1" applyAlignment="1">
      <alignment horizontal="left" wrapText="1"/>
    </xf>
    <xf numFmtId="172" fontId="2" fillId="0" borderId="0" xfId="4" applyNumberFormat="1" applyFont="1" applyFill="1"/>
    <xf numFmtId="172" fontId="3" fillId="0" borderId="1" xfId="4" applyNumberFormat="1" applyFont="1" applyBorder="1" applyAlignment="1">
      <alignment wrapText="1"/>
    </xf>
    <xf numFmtId="171" fontId="2" fillId="0" borderId="0" xfId="0" applyNumberFormat="1" applyFont="1" applyFill="1" applyAlignment="1">
      <alignment horizontal="left"/>
    </xf>
    <xf numFmtId="0" fontId="3" fillId="0" borderId="3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49" fontId="2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horizontal="left"/>
    </xf>
  </cellXfs>
  <cellStyles count="5">
    <cellStyle name="Comma" xfId="4" builtinId="3"/>
    <cellStyle name="Comma 2" xfId="1"/>
    <cellStyle name="Currency 2" xfId="2"/>
    <cellStyle name="Normal" xfId="0" builtinId="0"/>
    <cellStyle name="Percent 2" xfId="3"/>
  </cellStyles>
  <dxfs count="0"/>
  <tableStyles count="0" defaultTableStyle="TableStyleMedium9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R27"/>
  <sheetViews>
    <sheetView tabSelected="1" workbookViewId="0">
      <pane ySplit="6" topLeftCell="A7" activePane="bottomLeft" state="frozen"/>
      <selection pane="bottomLeft" activeCell="A7" sqref="A7"/>
    </sheetView>
  </sheetViews>
  <sheetFormatPr defaultColWidth="13.28515625" defaultRowHeight="12.75" x14ac:dyDescent="0.2"/>
  <cols>
    <col min="1" max="1" width="19.28515625" style="3" customWidth="1"/>
    <col min="2" max="2" width="9" style="16" customWidth="1"/>
    <col min="3" max="3" width="11.7109375" style="3" customWidth="1"/>
    <col min="4" max="4" width="16.42578125" style="3" bestFit="1" customWidth="1"/>
    <col min="5" max="5" width="10" style="3" bestFit="1" customWidth="1"/>
    <col min="6" max="6" width="9.7109375" style="3" bestFit="1" customWidth="1"/>
    <col min="7" max="7" width="10" style="3" customWidth="1"/>
    <col min="8" max="8" width="9.42578125" style="3" customWidth="1"/>
    <col min="9" max="9" width="9.7109375" style="3" customWidth="1"/>
    <col min="10" max="10" width="9.5703125" style="3" customWidth="1"/>
    <col min="11" max="11" width="14.140625" style="3" bestFit="1" customWidth="1"/>
    <col min="12" max="12" width="12" style="3" customWidth="1"/>
    <col min="13" max="13" width="13.28515625" style="3" customWidth="1"/>
    <col min="14" max="14" width="32.42578125" style="3" bestFit="1" customWidth="1"/>
    <col min="15" max="15" width="23.28515625" style="3" bestFit="1" customWidth="1"/>
    <col min="16" max="18" width="7" style="3" customWidth="1"/>
    <col min="19" max="19" width="7.28515625" style="3" customWidth="1"/>
    <col min="20" max="20" width="8.5703125" style="3" customWidth="1"/>
    <col min="21" max="21" width="7.5703125" style="3" bestFit="1" customWidth="1"/>
    <col min="22" max="23" width="9.85546875" style="3" customWidth="1"/>
    <col min="24" max="24" width="6.85546875" style="3" customWidth="1"/>
    <col min="25" max="25" width="5.7109375" style="3" customWidth="1"/>
    <col min="26" max="26" width="11.28515625" style="3" customWidth="1"/>
    <col min="27" max="27" width="5.85546875" style="3" customWidth="1"/>
    <col min="28" max="28" width="8.140625" style="3" customWidth="1"/>
    <col min="29" max="29" width="10.42578125" style="3" customWidth="1"/>
    <col min="30" max="30" width="13.140625" style="3" customWidth="1"/>
    <col min="31" max="32" width="13.28515625" style="3" customWidth="1"/>
    <col min="33" max="33" width="7" style="3" customWidth="1"/>
    <col min="34" max="34" width="7.140625" style="3" customWidth="1"/>
    <col min="35" max="35" width="6.5703125" style="3" customWidth="1"/>
    <col min="36" max="36" width="6.42578125" style="3" customWidth="1"/>
    <col min="37" max="37" width="7.28515625" style="3" customWidth="1"/>
    <col min="38" max="38" width="6.140625" style="3" customWidth="1"/>
    <col min="39" max="39" width="6.28515625" style="3" customWidth="1"/>
    <col min="40" max="40" width="6.5703125" style="3" customWidth="1"/>
    <col min="41" max="41" width="6.85546875" style="3" customWidth="1"/>
    <col min="42" max="42" width="12.140625" style="3" customWidth="1"/>
    <col min="43" max="43" width="9.7109375" style="53" customWidth="1"/>
    <col min="44" max="44" width="8.140625" style="3" customWidth="1"/>
    <col min="45" max="16384" width="13.28515625" style="3"/>
  </cols>
  <sheetData>
    <row r="1" spans="1:44" s="20" customFormat="1" ht="51.75" thickBot="1" x14ac:dyDescent="0.25">
      <c r="A1" s="25" t="s">
        <v>0</v>
      </c>
      <c r="B1" s="26" t="s">
        <v>1</v>
      </c>
      <c r="C1" s="26" t="s">
        <v>2</v>
      </c>
      <c r="D1" s="26" t="s">
        <v>3</v>
      </c>
      <c r="E1" s="26" t="s">
        <v>5</v>
      </c>
      <c r="F1" s="26" t="s">
        <v>6</v>
      </c>
      <c r="G1" s="19"/>
      <c r="H1" s="19"/>
      <c r="I1" s="19"/>
      <c r="J1" s="19"/>
      <c r="K1" s="19"/>
      <c r="N1" s="19"/>
      <c r="O1" s="19"/>
      <c r="P1" s="19"/>
      <c r="Q1" s="19"/>
      <c r="R1" s="19"/>
      <c r="S1" s="19"/>
      <c r="T1" s="19"/>
      <c r="U1" s="19"/>
      <c r="V1" s="19"/>
      <c r="AQ1" s="51"/>
    </row>
    <row r="2" spans="1:44" s="29" customFormat="1" x14ac:dyDescent="0.2">
      <c r="A2" s="44">
        <f>E2</f>
        <v>41456</v>
      </c>
      <c r="B2" s="57">
        <v>41456</v>
      </c>
      <c r="C2" s="17" t="s">
        <v>10</v>
      </c>
      <c r="D2" s="17" t="s">
        <v>11</v>
      </c>
      <c r="E2" s="18">
        <f>DATE(YEAR(B2),MONTH(B2),1)</f>
        <v>41456</v>
      </c>
      <c r="F2" s="18">
        <f>DATE(YEAR(E2),MONTH(E2)+1,0)</f>
        <v>41486</v>
      </c>
      <c r="G2" s="59"/>
      <c r="H2" s="59"/>
      <c r="I2" s="60"/>
      <c r="J2" s="61"/>
      <c r="K2" s="46"/>
      <c r="AQ2" s="52"/>
    </row>
    <row r="3" spans="1:44" ht="13.5" thickBot="1" x14ac:dyDescent="0.25">
      <c r="AC3" s="48"/>
    </row>
    <row r="4" spans="1:44" s="24" customFormat="1" hidden="1" x14ac:dyDescent="0.2">
      <c r="A4" s="24" t="s">
        <v>118</v>
      </c>
      <c r="B4" s="24" t="s">
        <v>108</v>
      </c>
      <c r="C4" s="24" t="s">
        <v>129</v>
      </c>
      <c r="D4" s="24" t="s">
        <v>128</v>
      </c>
      <c r="E4" s="24" t="s">
        <v>109</v>
      </c>
      <c r="F4" s="24" t="s">
        <v>120</v>
      </c>
      <c r="G4" s="24" t="s">
        <v>131</v>
      </c>
      <c r="J4" s="24" t="s">
        <v>121</v>
      </c>
      <c r="K4" s="24" t="s">
        <v>111</v>
      </c>
      <c r="N4" s="24" t="s">
        <v>112</v>
      </c>
      <c r="O4" s="24" t="s">
        <v>113</v>
      </c>
      <c r="S4" s="24" t="s">
        <v>122</v>
      </c>
      <c r="T4" s="24" t="s">
        <v>114</v>
      </c>
      <c r="U4" s="24" t="s">
        <v>115</v>
      </c>
      <c r="Y4" s="24" t="s">
        <v>107</v>
      </c>
      <c r="Z4" s="24" t="s">
        <v>117</v>
      </c>
      <c r="AB4" s="24" t="s">
        <v>116</v>
      </c>
      <c r="AC4" s="24" t="s">
        <v>133</v>
      </c>
      <c r="AF4" s="24" t="s">
        <v>130</v>
      </c>
      <c r="AQ4" s="24" t="s">
        <v>137</v>
      </c>
      <c r="AR4" s="24" t="s">
        <v>132</v>
      </c>
    </row>
    <row r="5" spans="1:44" s="24" customFormat="1" ht="13.5" hidden="1" thickBot="1" x14ac:dyDescent="0.25">
      <c r="A5" s="24">
        <f t="shared" ref="A5:F5" ca="1" si="0">+COLUMN(INDIRECT(A4&amp;"1"))</f>
        <v>10</v>
      </c>
      <c r="B5" s="24">
        <f t="shared" ca="1" si="0"/>
        <v>1</v>
      </c>
      <c r="C5" s="24">
        <f t="shared" ca="1" si="0"/>
        <v>2</v>
      </c>
      <c r="D5" s="24">
        <f t="shared" ca="1" si="0"/>
        <v>4</v>
      </c>
      <c r="E5" s="24">
        <f t="shared" ca="1" si="0"/>
        <v>12</v>
      </c>
      <c r="F5" s="24">
        <f t="shared" ca="1" si="0"/>
        <v>11</v>
      </c>
      <c r="G5" s="24">
        <f ca="1">+COLUMN(INDIRECT(G4&amp;"1"))</f>
        <v>9</v>
      </c>
      <c r="J5" s="24">
        <f ca="1">+COLUMN(INDIRECT(J4&amp;"1"))</f>
        <v>18</v>
      </c>
      <c r="K5" s="24">
        <f ca="1">+COLUMN(INDIRECT(K4&amp;"1"))</f>
        <v>19</v>
      </c>
      <c r="N5" s="24">
        <f ca="1">+COLUMN(INDIRECT(N4&amp;"1"))</f>
        <v>20</v>
      </c>
      <c r="O5" s="24">
        <f ca="1">+COLUMN(INDIRECT(O4&amp;"1"))</f>
        <v>21</v>
      </c>
      <c r="S5" s="24">
        <f ca="1">+COLUMN(INDIRECT(S4&amp;"1"))</f>
        <v>23</v>
      </c>
      <c r="T5" s="24">
        <f ca="1">+COLUMN(INDIRECT(T4&amp;"1"))</f>
        <v>24</v>
      </c>
      <c r="U5" s="24">
        <f ca="1">+COLUMN(INDIRECT(U4&amp;"1"))</f>
        <v>25</v>
      </c>
      <c r="Y5" s="24">
        <f ca="1">+COLUMN(INDIRECT(Y4&amp;"1"))</f>
        <v>13</v>
      </c>
      <c r="Z5" s="24">
        <f ca="1">+COLUMN(INDIRECT(Z4&amp;"1"))</f>
        <v>32</v>
      </c>
      <c r="AB5" s="24">
        <f ca="1">+COLUMN(INDIRECT(AB4&amp;"1"))</f>
        <v>26</v>
      </c>
      <c r="AC5" s="24">
        <f ca="1">+COLUMN(INDIRECT(AC4&amp;"1"))</f>
        <v>44</v>
      </c>
      <c r="AF5" s="24">
        <f ca="1">+COLUMN(INDIRECT(AF4&amp;"1"))</f>
        <v>43</v>
      </c>
      <c r="AQ5" s="24">
        <f ca="1">+COLUMN(INDIRECT(AQ4&amp;"1"))</f>
        <v>80</v>
      </c>
      <c r="AR5" s="24">
        <f ca="1">+COLUMN(INDIRECT(AR4&amp;"1"))</f>
        <v>29</v>
      </c>
    </row>
    <row r="6" spans="1:44" s="22" customFormat="1" ht="51.75" thickBot="1" x14ac:dyDescent="0.25">
      <c r="A6" s="34" t="s">
        <v>119</v>
      </c>
      <c r="B6" s="21" t="s">
        <v>13</v>
      </c>
      <c r="C6" s="21" t="s">
        <v>14</v>
      </c>
      <c r="D6" s="21" t="s">
        <v>15</v>
      </c>
      <c r="E6" s="21" t="s">
        <v>16</v>
      </c>
      <c r="F6" s="21" t="s">
        <v>17</v>
      </c>
      <c r="G6" s="21" t="s">
        <v>18</v>
      </c>
      <c r="H6" s="21" t="s">
        <v>19</v>
      </c>
      <c r="I6" s="21" t="s">
        <v>20</v>
      </c>
      <c r="J6" s="21" t="s">
        <v>21</v>
      </c>
      <c r="K6" s="21" t="s">
        <v>22</v>
      </c>
      <c r="L6" s="21" t="s">
        <v>23</v>
      </c>
      <c r="M6" s="21" t="s">
        <v>24</v>
      </c>
      <c r="N6" s="21" t="s">
        <v>25</v>
      </c>
      <c r="O6" s="21" t="s">
        <v>26</v>
      </c>
      <c r="P6" s="21" t="s">
        <v>27</v>
      </c>
      <c r="Q6" s="21" t="s">
        <v>28</v>
      </c>
      <c r="R6" s="21" t="s">
        <v>29</v>
      </c>
      <c r="S6" s="21" t="s">
        <v>30</v>
      </c>
      <c r="T6" s="21" t="s">
        <v>31</v>
      </c>
      <c r="U6" s="21" t="s">
        <v>32</v>
      </c>
      <c r="V6" s="21" t="s">
        <v>33</v>
      </c>
      <c r="W6" s="21" t="s">
        <v>34</v>
      </c>
      <c r="X6" s="21" t="s">
        <v>8</v>
      </c>
      <c r="Y6" s="21" t="s">
        <v>9</v>
      </c>
      <c r="Z6" s="42" t="s">
        <v>35</v>
      </c>
      <c r="AA6" s="21" t="s">
        <v>36</v>
      </c>
      <c r="AB6" s="21" t="s">
        <v>37</v>
      </c>
      <c r="AC6" s="21" t="s">
        <v>38</v>
      </c>
      <c r="AD6" s="21" t="s">
        <v>39</v>
      </c>
      <c r="AE6" s="21" t="s">
        <v>40</v>
      </c>
      <c r="AF6" s="21" t="s">
        <v>41</v>
      </c>
      <c r="AG6" s="21" t="s">
        <v>42</v>
      </c>
      <c r="AH6" s="21" t="s">
        <v>43</v>
      </c>
      <c r="AI6" s="21" t="s">
        <v>44</v>
      </c>
      <c r="AJ6" s="21" t="s">
        <v>45</v>
      </c>
      <c r="AK6" s="21" t="s">
        <v>46</v>
      </c>
      <c r="AL6" s="21" t="s">
        <v>47</v>
      </c>
      <c r="AM6" s="21" t="s">
        <v>48</v>
      </c>
      <c r="AN6" s="21" t="s">
        <v>49</v>
      </c>
      <c r="AO6" s="21" t="s">
        <v>50</v>
      </c>
      <c r="AP6" s="21" t="s">
        <v>51</v>
      </c>
      <c r="AQ6" s="21" t="s">
        <v>136</v>
      </c>
      <c r="AR6" s="58" t="s">
        <v>138</v>
      </c>
    </row>
    <row r="7" spans="1:44" s="22" customFormat="1" x14ac:dyDescent="0.2">
      <c r="A7" s="9" t="s">
        <v>139</v>
      </c>
      <c r="B7" s="17">
        <v>965</v>
      </c>
      <c r="C7" s="9" t="s">
        <v>140</v>
      </c>
      <c r="D7" s="9" t="s">
        <v>149</v>
      </c>
      <c r="E7" s="30">
        <v>41456</v>
      </c>
      <c r="F7" s="9" t="s">
        <v>156</v>
      </c>
      <c r="G7" s="9" t="s">
        <v>175</v>
      </c>
      <c r="H7" s="23"/>
      <c r="I7" s="23"/>
      <c r="J7" s="9" t="s">
        <v>176</v>
      </c>
      <c r="K7" s="9" t="s">
        <v>177</v>
      </c>
      <c r="L7" s="23"/>
      <c r="M7" s="23"/>
      <c r="N7" s="9" t="s">
        <v>194</v>
      </c>
      <c r="O7" s="9" t="s">
        <v>211</v>
      </c>
      <c r="P7" s="23"/>
      <c r="Q7" s="23"/>
      <c r="R7" s="9"/>
      <c r="S7" s="9">
        <v>1</v>
      </c>
      <c r="T7" s="9">
        <v>0</v>
      </c>
      <c r="U7" s="9">
        <v>1</v>
      </c>
      <c r="V7" s="11"/>
      <c r="W7" s="11"/>
      <c r="X7" s="47">
        <f t="shared" ref="X7:X25" si="1">+$I$2</f>
        <v>0</v>
      </c>
      <c r="Y7" s="9" t="s">
        <v>216</v>
      </c>
      <c r="Z7" s="9">
        <v>9.99</v>
      </c>
      <c r="AA7" s="45">
        <v>41</v>
      </c>
      <c r="AB7" s="9" t="s">
        <v>12</v>
      </c>
      <c r="AC7" s="39">
        <v>0.3</v>
      </c>
      <c r="AD7" s="38">
        <f>IF(AF7="",0,AF7+AE7)</f>
        <v>6.99</v>
      </c>
      <c r="AE7" s="38">
        <f>IF(AF7="",0,-T7*AF7)</f>
        <v>0</v>
      </c>
      <c r="AF7" s="38">
        <v>6.99</v>
      </c>
      <c r="AG7" s="23"/>
      <c r="AH7" s="23"/>
      <c r="AI7" s="23"/>
      <c r="AJ7" s="23"/>
      <c r="AK7" s="23"/>
      <c r="AL7" s="23"/>
      <c r="AM7" s="23"/>
      <c r="AN7" s="23"/>
      <c r="AO7" s="23"/>
      <c r="AP7" s="38">
        <f>+AF7</f>
        <v>6.99</v>
      </c>
      <c r="AQ7" s="55">
        <v>1</v>
      </c>
      <c r="AR7" s="55">
        <v>9.99</v>
      </c>
    </row>
    <row r="8" spans="1:44" s="22" customFormat="1" x14ac:dyDescent="0.2">
      <c r="A8" s="9" t="s">
        <v>139</v>
      </c>
      <c r="B8" s="17">
        <v>966</v>
      </c>
      <c r="C8" s="9" t="s">
        <v>140</v>
      </c>
      <c r="D8" s="9" t="s">
        <v>149</v>
      </c>
      <c r="E8" s="30">
        <v>41456</v>
      </c>
      <c r="F8" s="9" t="s">
        <v>157</v>
      </c>
      <c r="G8" s="9" t="s">
        <v>175</v>
      </c>
      <c r="H8" s="23"/>
      <c r="I8" s="23"/>
      <c r="J8" s="9" t="s">
        <v>176</v>
      </c>
      <c r="K8" s="9" t="s">
        <v>178</v>
      </c>
      <c r="L8" s="23"/>
      <c r="M8" s="23"/>
      <c r="N8" s="9" t="s">
        <v>195</v>
      </c>
      <c r="O8" s="9" t="s">
        <v>211</v>
      </c>
      <c r="P8" s="23"/>
      <c r="Q8" s="23"/>
      <c r="R8" s="9"/>
      <c r="S8" s="9">
        <v>1</v>
      </c>
      <c r="T8" s="9">
        <v>0</v>
      </c>
      <c r="U8" s="9">
        <v>1</v>
      </c>
      <c r="V8" s="11"/>
      <c r="W8" s="11"/>
      <c r="X8" s="47">
        <f t="shared" si="1"/>
        <v>0</v>
      </c>
      <c r="Y8" s="9" t="s">
        <v>216</v>
      </c>
      <c r="Z8" s="9">
        <v>8.99</v>
      </c>
      <c r="AA8" s="45">
        <v>41</v>
      </c>
      <c r="AB8" s="9" t="s">
        <v>12</v>
      </c>
      <c r="AC8" s="39">
        <v>0.3</v>
      </c>
      <c r="AD8" s="38">
        <f t="shared" ref="AD8:AD25" si="2">IF(AF8="",0,AF8+AE8)</f>
        <v>6.29</v>
      </c>
      <c r="AE8" s="38">
        <f t="shared" ref="AE8:AE25" si="3">IF(AF8="",0,-T8*AF8)</f>
        <v>0</v>
      </c>
      <c r="AF8" s="38">
        <v>6.29</v>
      </c>
      <c r="AG8" s="23"/>
      <c r="AH8" s="23"/>
      <c r="AI8" s="23"/>
      <c r="AJ8" s="23"/>
      <c r="AK8" s="23"/>
      <c r="AL8" s="23"/>
      <c r="AM8" s="23"/>
      <c r="AN8" s="23"/>
      <c r="AO8" s="23"/>
      <c r="AP8" s="38">
        <f t="shared" ref="AP8:AP25" si="4">+AF8</f>
        <v>6.29</v>
      </c>
      <c r="AQ8" s="55">
        <v>1</v>
      </c>
      <c r="AR8" s="55">
        <v>8.99</v>
      </c>
    </row>
    <row r="9" spans="1:44" s="22" customFormat="1" x14ac:dyDescent="0.2">
      <c r="A9" s="9" t="s">
        <v>139</v>
      </c>
      <c r="B9" s="17">
        <v>1897</v>
      </c>
      <c r="C9" s="9" t="s">
        <v>141</v>
      </c>
      <c r="D9" s="9" t="s">
        <v>150</v>
      </c>
      <c r="E9" s="30">
        <v>41457</v>
      </c>
      <c r="F9" s="9" t="s">
        <v>158</v>
      </c>
      <c r="G9" s="9" t="s">
        <v>175</v>
      </c>
      <c r="H9" s="23"/>
      <c r="I9" s="23"/>
      <c r="J9" s="9" t="s">
        <v>176</v>
      </c>
      <c r="K9" s="9" t="s">
        <v>179</v>
      </c>
      <c r="L9" s="23"/>
      <c r="M9" s="23"/>
      <c r="N9" s="9" t="s">
        <v>196</v>
      </c>
      <c r="O9" s="9" t="s">
        <v>212</v>
      </c>
      <c r="P9" s="23"/>
      <c r="Q9" s="23"/>
      <c r="R9" s="9"/>
      <c r="S9" s="9">
        <v>1</v>
      </c>
      <c r="T9" s="9">
        <v>0</v>
      </c>
      <c r="U9" s="9">
        <v>1</v>
      </c>
      <c r="V9" s="11"/>
      <c r="W9" s="11"/>
      <c r="X9" s="47">
        <f t="shared" si="1"/>
        <v>0</v>
      </c>
      <c r="Y9" s="9" t="s">
        <v>216</v>
      </c>
      <c r="Z9" s="9">
        <v>0</v>
      </c>
      <c r="AA9" s="45">
        <v>41</v>
      </c>
      <c r="AB9" s="9" t="s">
        <v>12</v>
      </c>
      <c r="AC9" s="39">
        <v>0.3</v>
      </c>
      <c r="AD9" s="38">
        <f t="shared" si="2"/>
        <v>0</v>
      </c>
      <c r="AE9" s="38">
        <f t="shared" si="3"/>
        <v>0</v>
      </c>
      <c r="AF9" s="38">
        <v>0</v>
      </c>
      <c r="AG9" s="23"/>
      <c r="AH9" s="23"/>
      <c r="AI9" s="23"/>
      <c r="AJ9" s="23"/>
      <c r="AK9" s="23"/>
      <c r="AL9" s="23"/>
      <c r="AM9" s="23"/>
      <c r="AN9" s="23"/>
      <c r="AO9" s="23"/>
      <c r="AP9" s="38">
        <f t="shared" si="4"/>
        <v>0</v>
      </c>
      <c r="AQ9" s="55">
        <v>1</v>
      </c>
      <c r="AR9" s="55">
        <v>0</v>
      </c>
    </row>
    <row r="10" spans="1:44" s="22" customFormat="1" x14ac:dyDescent="0.2">
      <c r="A10" s="9" t="s">
        <v>139</v>
      </c>
      <c r="B10" s="17">
        <v>2243</v>
      </c>
      <c r="C10" s="9" t="s">
        <v>142</v>
      </c>
      <c r="D10" s="9" t="s">
        <v>151</v>
      </c>
      <c r="E10" s="30">
        <v>41457</v>
      </c>
      <c r="F10" s="9" t="s">
        <v>159</v>
      </c>
      <c r="G10" s="9" t="s">
        <v>175</v>
      </c>
      <c r="H10" s="23"/>
      <c r="I10" s="23"/>
      <c r="J10" s="9" t="s">
        <v>176</v>
      </c>
      <c r="K10" s="9" t="s">
        <v>180</v>
      </c>
      <c r="L10" s="23"/>
      <c r="M10" s="23"/>
      <c r="N10" s="9" t="s">
        <v>197</v>
      </c>
      <c r="O10" s="9" t="s">
        <v>213</v>
      </c>
      <c r="P10" s="23"/>
      <c r="Q10" s="23"/>
      <c r="R10" s="9"/>
      <c r="S10" s="9">
        <v>1</v>
      </c>
      <c r="T10" s="9">
        <v>0</v>
      </c>
      <c r="U10" s="9">
        <v>1</v>
      </c>
      <c r="V10" s="11"/>
      <c r="W10" s="11"/>
      <c r="X10" s="47">
        <f t="shared" si="1"/>
        <v>0</v>
      </c>
      <c r="Y10" s="9" t="s">
        <v>216</v>
      </c>
      <c r="Z10" s="9">
        <v>1.99</v>
      </c>
      <c r="AA10" s="45">
        <v>41</v>
      </c>
      <c r="AB10" s="9" t="s">
        <v>12</v>
      </c>
      <c r="AC10" s="39">
        <v>0.3</v>
      </c>
      <c r="AD10" s="38">
        <f t="shared" si="2"/>
        <v>1.39</v>
      </c>
      <c r="AE10" s="38">
        <f t="shared" si="3"/>
        <v>0</v>
      </c>
      <c r="AF10" s="38">
        <v>1.39</v>
      </c>
      <c r="AG10" s="23"/>
      <c r="AH10" s="23"/>
      <c r="AI10" s="23"/>
      <c r="AJ10" s="23"/>
      <c r="AK10" s="23"/>
      <c r="AL10" s="23"/>
      <c r="AM10" s="23"/>
      <c r="AN10" s="23"/>
      <c r="AO10" s="23"/>
      <c r="AP10" s="38">
        <f t="shared" si="4"/>
        <v>1.39</v>
      </c>
      <c r="AQ10" s="55">
        <v>1</v>
      </c>
      <c r="AR10" s="55">
        <v>1.99</v>
      </c>
    </row>
    <row r="11" spans="1:44" s="22" customFormat="1" x14ac:dyDescent="0.2">
      <c r="A11" s="9" t="s">
        <v>139</v>
      </c>
      <c r="B11" s="17">
        <v>4343</v>
      </c>
      <c r="C11" s="9" t="s">
        <v>140</v>
      </c>
      <c r="D11" s="9" t="s">
        <v>149</v>
      </c>
      <c r="E11" s="30">
        <v>41460</v>
      </c>
      <c r="F11" s="9" t="s">
        <v>160</v>
      </c>
      <c r="G11" s="9" t="s">
        <v>175</v>
      </c>
      <c r="H11" s="23"/>
      <c r="I11" s="23"/>
      <c r="J11" s="9" t="s">
        <v>176</v>
      </c>
      <c r="K11" s="9" t="s">
        <v>181</v>
      </c>
      <c r="L11" s="23"/>
      <c r="M11" s="23"/>
      <c r="N11" s="9" t="s">
        <v>198</v>
      </c>
      <c r="O11" s="9" t="s">
        <v>211</v>
      </c>
      <c r="P11" s="23"/>
      <c r="Q11" s="23"/>
      <c r="R11" s="9"/>
      <c r="S11" s="9">
        <v>1</v>
      </c>
      <c r="T11" s="9">
        <v>0</v>
      </c>
      <c r="U11" s="9">
        <v>1</v>
      </c>
      <c r="V11" s="11"/>
      <c r="W11" s="11"/>
      <c r="X11" s="47">
        <f t="shared" si="1"/>
        <v>0</v>
      </c>
      <c r="Y11" s="9" t="s">
        <v>216</v>
      </c>
      <c r="Z11" s="9">
        <v>6.99</v>
      </c>
      <c r="AA11" s="45">
        <v>41</v>
      </c>
      <c r="AB11" s="9" t="s">
        <v>12</v>
      </c>
      <c r="AC11" s="39">
        <v>0.3</v>
      </c>
      <c r="AD11" s="38">
        <f t="shared" si="2"/>
        <v>4.8899999999999997</v>
      </c>
      <c r="AE11" s="38">
        <f t="shared" si="3"/>
        <v>0</v>
      </c>
      <c r="AF11" s="38">
        <v>4.8899999999999997</v>
      </c>
      <c r="AG11" s="23"/>
      <c r="AH11" s="23"/>
      <c r="AI11" s="23"/>
      <c r="AJ11" s="23"/>
      <c r="AK11" s="23"/>
      <c r="AL11" s="23"/>
      <c r="AM11" s="23"/>
      <c r="AN11" s="23"/>
      <c r="AO11" s="23"/>
      <c r="AP11" s="38">
        <f t="shared" si="4"/>
        <v>4.8899999999999997</v>
      </c>
      <c r="AQ11" s="55">
        <v>1</v>
      </c>
      <c r="AR11" s="55">
        <v>6.99</v>
      </c>
    </row>
    <row r="12" spans="1:44" s="22" customFormat="1" x14ac:dyDescent="0.2">
      <c r="A12" s="9" t="s">
        <v>139</v>
      </c>
      <c r="B12" s="17">
        <v>4344</v>
      </c>
      <c r="C12" s="9" t="s">
        <v>140</v>
      </c>
      <c r="D12" s="9" t="s">
        <v>149</v>
      </c>
      <c r="E12" s="30">
        <v>41460</v>
      </c>
      <c r="F12" s="9" t="s">
        <v>161</v>
      </c>
      <c r="G12" s="9" t="s">
        <v>175</v>
      </c>
      <c r="H12" s="23"/>
      <c r="I12" s="23"/>
      <c r="J12" s="9" t="s">
        <v>176</v>
      </c>
      <c r="K12" s="9" t="s">
        <v>182</v>
      </c>
      <c r="L12" s="23"/>
      <c r="M12" s="23"/>
      <c r="N12" s="9" t="s">
        <v>199</v>
      </c>
      <c r="O12" s="9" t="s">
        <v>211</v>
      </c>
      <c r="P12" s="23"/>
      <c r="Q12" s="23"/>
      <c r="R12" s="9"/>
      <c r="S12" s="9">
        <v>1</v>
      </c>
      <c r="T12" s="9">
        <v>0</v>
      </c>
      <c r="U12" s="9">
        <v>1</v>
      </c>
      <c r="V12" s="11"/>
      <c r="W12" s="11"/>
      <c r="X12" s="47">
        <f t="shared" si="1"/>
        <v>0</v>
      </c>
      <c r="Y12" s="9" t="s">
        <v>216</v>
      </c>
      <c r="Z12" s="9">
        <v>6.99</v>
      </c>
      <c r="AA12" s="45">
        <v>41</v>
      </c>
      <c r="AB12" s="9" t="s">
        <v>12</v>
      </c>
      <c r="AC12" s="39">
        <v>0.3</v>
      </c>
      <c r="AD12" s="38">
        <f t="shared" si="2"/>
        <v>4.8899999999999997</v>
      </c>
      <c r="AE12" s="38">
        <f t="shared" si="3"/>
        <v>0</v>
      </c>
      <c r="AF12" s="38">
        <v>4.8899999999999997</v>
      </c>
      <c r="AG12" s="23"/>
      <c r="AH12" s="23"/>
      <c r="AI12" s="23"/>
      <c r="AJ12" s="23"/>
      <c r="AK12" s="23"/>
      <c r="AL12" s="23"/>
      <c r="AM12" s="23"/>
      <c r="AN12" s="23"/>
      <c r="AO12" s="23"/>
      <c r="AP12" s="38">
        <f t="shared" si="4"/>
        <v>4.8899999999999997</v>
      </c>
      <c r="AQ12" s="55">
        <v>1</v>
      </c>
      <c r="AR12" s="55">
        <v>6.99</v>
      </c>
    </row>
    <row r="13" spans="1:44" s="22" customFormat="1" x14ac:dyDescent="0.2">
      <c r="A13" s="9" t="s">
        <v>139</v>
      </c>
      <c r="B13" s="17">
        <v>4756</v>
      </c>
      <c r="C13" s="9" t="s">
        <v>141</v>
      </c>
      <c r="D13" s="9" t="s">
        <v>150</v>
      </c>
      <c r="E13" s="30">
        <v>41463</v>
      </c>
      <c r="F13" s="9" t="s">
        <v>162</v>
      </c>
      <c r="G13" s="9" t="s">
        <v>175</v>
      </c>
      <c r="H13" s="23"/>
      <c r="I13" s="23"/>
      <c r="J13" s="9" t="s">
        <v>176</v>
      </c>
      <c r="K13" s="9" t="s">
        <v>179</v>
      </c>
      <c r="L13" s="23"/>
      <c r="M13" s="23"/>
      <c r="N13" s="9" t="s">
        <v>196</v>
      </c>
      <c r="O13" s="9" t="s">
        <v>212</v>
      </c>
      <c r="P13" s="23"/>
      <c r="Q13" s="23"/>
      <c r="R13" s="9"/>
      <c r="S13" s="9">
        <v>1</v>
      </c>
      <c r="T13" s="9">
        <v>0</v>
      </c>
      <c r="U13" s="9">
        <v>1</v>
      </c>
      <c r="V13" s="11"/>
      <c r="W13" s="11"/>
      <c r="X13" s="47">
        <f t="shared" si="1"/>
        <v>0</v>
      </c>
      <c r="Y13" s="9" t="s">
        <v>216</v>
      </c>
      <c r="Z13" s="9">
        <v>0</v>
      </c>
      <c r="AA13" s="45">
        <v>41</v>
      </c>
      <c r="AB13" s="9" t="s">
        <v>12</v>
      </c>
      <c r="AC13" s="39">
        <v>0.3</v>
      </c>
      <c r="AD13" s="38">
        <f t="shared" si="2"/>
        <v>0</v>
      </c>
      <c r="AE13" s="38">
        <f t="shared" si="3"/>
        <v>0</v>
      </c>
      <c r="AF13" s="38">
        <v>0</v>
      </c>
      <c r="AG13" s="23"/>
      <c r="AH13" s="23"/>
      <c r="AI13" s="23"/>
      <c r="AJ13" s="23"/>
      <c r="AK13" s="23"/>
      <c r="AL13" s="23"/>
      <c r="AM13" s="23"/>
      <c r="AN13" s="23"/>
      <c r="AO13" s="23"/>
      <c r="AP13" s="38">
        <f t="shared" si="4"/>
        <v>0</v>
      </c>
      <c r="AQ13" s="55">
        <v>1</v>
      </c>
      <c r="AR13" s="55">
        <v>0</v>
      </c>
    </row>
    <row r="14" spans="1:44" s="22" customFormat="1" x14ac:dyDescent="0.2">
      <c r="A14" s="9" t="s">
        <v>139</v>
      </c>
      <c r="B14" s="17">
        <v>5463</v>
      </c>
      <c r="C14" s="9" t="s">
        <v>142</v>
      </c>
      <c r="D14" s="9" t="s">
        <v>151</v>
      </c>
      <c r="E14" s="30">
        <v>41463</v>
      </c>
      <c r="F14" s="9" t="s">
        <v>163</v>
      </c>
      <c r="G14" s="9" t="s">
        <v>175</v>
      </c>
      <c r="H14" s="23"/>
      <c r="I14" s="23"/>
      <c r="J14" s="9" t="s">
        <v>176</v>
      </c>
      <c r="K14" s="9" t="s">
        <v>183</v>
      </c>
      <c r="L14" s="23"/>
      <c r="M14" s="23"/>
      <c r="N14" s="9" t="s">
        <v>200</v>
      </c>
      <c r="O14" s="9" t="s">
        <v>213</v>
      </c>
      <c r="P14" s="23"/>
      <c r="Q14" s="23"/>
      <c r="R14" s="9"/>
      <c r="S14" s="9">
        <v>1</v>
      </c>
      <c r="T14" s="9">
        <v>0</v>
      </c>
      <c r="U14" s="9">
        <v>1</v>
      </c>
      <c r="V14" s="11"/>
      <c r="W14" s="11"/>
      <c r="X14" s="47">
        <f t="shared" si="1"/>
        <v>0</v>
      </c>
      <c r="Y14" s="9" t="s">
        <v>216</v>
      </c>
      <c r="Z14" s="9">
        <v>1.99</v>
      </c>
      <c r="AA14" s="45">
        <v>41</v>
      </c>
      <c r="AB14" s="9" t="s">
        <v>12</v>
      </c>
      <c r="AC14" s="39">
        <v>0.3</v>
      </c>
      <c r="AD14" s="38">
        <f t="shared" si="2"/>
        <v>1.39</v>
      </c>
      <c r="AE14" s="38">
        <f t="shared" si="3"/>
        <v>0</v>
      </c>
      <c r="AF14" s="38">
        <v>1.39</v>
      </c>
      <c r="AG14" s="23"/>
      <c r="AH14" s="23"/>
      <c r="AI14" s="23"/>
      <c r="AJ14" s="23"/>
      <c r="AK14" s="23"/>
      <c r="AL14" s="23"/>
      <c r="AM14" s="23"/>
      <c r="AN14" s="23"/>
      <c r="AO14" s="23"/>
      <c r="AP14" s="38">
        <f t="shared" si="4"/>
        <v>1.39</v>
      </c>
      <c r="AQ14" s="55">
        <v>1</v>
      </c>
      <c r="AR14" s="55">
        <v>1.99</v>
      </c>
    </row>
    <row r="15" spans="1:44" s="22" customFormat="1" x14ac:dyDescent="0.2">
      <c r="A15" s="9" t="s">
        <v>139</v>
      </c>
      <c r="B15" s="17">
        <v>5559</v>
      </c>
      <c r="C15" s="9" t="s">
        <v>143</v>
      </c>
      <c r="D15" s="9" t="s">
        <v>151</v>
      </c>
      <c r="E15" s="30">
        <v>41463</v>
      </c>
      <c r="F15" s="9" t="s">
        <v>164</v>
      </c>
      <c r="G15" s="9" t="s">
        <v>175</v>
      </c>
      <c r="H15" s="23"/>
      <c r="I15" s="23"/>
      <c r="J15" s="9" t="s">
        <v>176</v>
      </c>
      <c r="K15" s="9" t="s">
        <v>184</v>
      </c>
      <c r="L15" s="23"/>
      <c r="M15" s="23"/>
      <c r="N15" s="9" t="s">
        <v>201</v>
      </c>
      <c r="O15" s="9" t="s">
        <v>213</v>
      </c>
      <c r="P15" s="23"/>
      <c r="Q15" s="23"/>
      <c r="R15" s="9"/>
      <c r="S15" s="9">
        <v>1</v>
      </c>
      <c r="T15" s="9">
        <v>0</v>
      </c>
      <c r="U15" s="9">
        <v>1</v>
      </c>
      <c r="V15" s="11"/>
      <c r="W15" s="11"/>
      <c r="X15" s="47">
        <f t="shared" si="1"/>
        <v>0</v>
      </c>
      <c r="Y15" s="9" t="s">
        <v>216</v>
      </c>
      <c r="Z15" s="9">
        <v>3.99</v>
      </c>
      <c r="AA15" s="45">
        <v>41</v>
      </c>
      <c r="AB15" s="9" t="s">
        <v>12</v>
      </c>
      <c r="AC15" s="39">
        <v>0.3</v>
      </c>
      <c r="AD15" s="38">
        <f t="shared" si="2"/>
        <v>2.79</v>
      </c>
      <c r="AE15" s="38">
        <f t="shared" si="3"/>
        <v>0</v>
      </c>
      <c r="AF15" s="38">
        <v>2.79</v>
      </c>
      <c r="AG15" s="23"/>
      <c r="AH15" s="23"/>
      <c r="AI15" s="23"/>
      <c r="AJ15" s="23"/>
      <c r="AK15" s="23"/>
      <c r="AL15" s="23"/>
      <c r="AM15" s="23"/>
      <c r="AN15" s="23"/>
      <c r="AO15" s="23"/>
      <c r="AP15" s="38">
        <f t="shared" si="4"/>
        <v>2.79</v>
      </c>
      <c r="AQ15" s="55">
        <v>1</v>
      </c>
      <c r="AR15" s="55">
        <v>3.99</v>
      </c>
    </row>
    <row r="16" spans="1:44" s="22" customFormat="1" x14ac:dyDescent="0.2">
      <c r="A16" s="9" t="s">
        <v>139</v>
      </c>
      <c r="B16" s="17">
        <v>7285</v>
      </c>
      <c r="C16" s="9" t="s">
        <v>144</v>
      </c>
      <c r="D16" s="9" t="s">
        <v>152</v>
      </c>
      <c r="E16" s="30">
        <v>41465</v>
      </c>
      <c r="F16" s="9" t="s">
        <v>165</v>
      </c>
      <c r="G16" s="9" t="s">
        <v>175</v>
      </c>
      <c r="H16" s="23"/>
      <c r="I16" s="23"/>
      <c r="J16" s="9" t="s">
        <v>176</v>
      </c>
      <c r="K16" s="9" t="s">
        <v>185</v>
      </c>
      <c r="L16" s="23"/>
      <c r="M16" s="23"/>
      <c r="N16" s="9" t="s">
        <v>202</v>
      </c>
      <c r="O16" s="9" t="s">
        <v>211</v>
      </c>
      <c r="P16" s="23"/>
      <c r="Q16" s="23"/>
      <c r="R16" s="9"/>
      <c r="S16" s="9">
        <v>1</v>
      </c>
      <c r="T16" s="9">
        <v>0</v>
      </c>
      <c r="U16" s="9">
        <v>1</v>
      </c>
      <c r="V16" s="11"/>
      <c r="W16" s="11"/>
      <c r="X16" s="47">
        <f t="shared" si="1"/>
        <v>0</v>
      </c>
      <c r="Y16" s="9" t="s">
        <v>216</v>
      </c>
      <c r="Z16" s="9">
        <v>9.99</v>
      </c>
      <c r="AA16" s="45">
        <v>41</v>
      </c>
      <c r="AB16" s="9" t="s">
        <v>12</v>
      </c>
      <c r="AC16" s="39">
        <v>0.3</v>
      </c>
      <c r="AD16" s="38">
        <f t="shared" si="2"/>
        <v>6.99</v>
      </c>
      <c r="AE16" s="38">
        <f t="shared" si="3"/>
        <v>0</v>
      </c>
      <c r="AF16" s="38">
        <v>6.99</v>
      </c>
      <c r="AG16" s="23"/>
      <c r="AH16" s="23"/>
      <c r="AI16" s="23"/>
      <c r="AJ16" s="23"/>
      <c r="AK16" s="23"/>
      <c r="AL16" s="23"/>
      <c r="AM16" s="23"/>
      <c r="AN16" s="23"/>
      <c r="AO16" s="23"/>
      <c r="AP16" s="38">
        <f t="shared" si="4"/>
        <v>6.99</v>
      </c>
      <c r="AQ16" s="55">
        <v>1</v>
      </c>
      <c r="AR16" s="55">
        <v>9.99</v>
      </c>
    </row>
    <row r="17" spans="1:44" s="22" customFormat="1" x14ac:dyDescent="0.2">
      <c r="A17" s="9" t="s">
        <v>139</v>
      </c>
      <c r="B17" s="17">
        <v>7573</v>
      </c>
      <c r="C17" s="9" t="s">
        <v>140</v>
      </c>
      <c r="D17" s="9" t="s">
        <v>149</v>
      </c>
      <c r="E17" s="30">
        <v>41465</v>
      </c>
      <c r="F17" s="9" t="s">
        <v>166</v>
      </c>
      <c r="G17" s="9" t="s">
        <v>175</v>
      </c>
      <c r="H17" s="23"/>
      <c r="I17" s="23"/>
      <c r="J17" s="9" t="s">
        <v>176</v>
      </c>
      <c r="K17" s="9" t="s">
        <v>186</v>
      </c>
      <c r="L17" s="23"/>
      <c r="M17" s="23"/>
      <c r="N17" s="9" t="s">
        <v>203</v>
      </c>
      <c r="O17" s="9" t="s">
        <v>213</v>
      </c>
      <c r="P17" s="23"/>
      <c r="Q17" s="23"/>
      <c r="R17" s="9"/>
      <c r="S17" s="9">
        <v>1</v>
      </c>
      <c r="T17" s="9">
        <v>0</v>
      </c>
      <c r="U17" s="9">
        <v>1</v>
      </c>
      <c r="V17" s="11"/>
      <c r="W17" s="11"/>
      <c r="X17" s="47">
        <f t="shared" si="1"/>
        <v>0</v>
      </c>
      <c r="Y17" s="9" t="s">
        <v>216</v>
      </c>
      <c r="Z17" s="9">
        <v>1.99</v>
      </c>
      <c r="AA17" s="45">
        <v>41</v>
      </c>
      <c r="AB17" s="9" t="s">
        <v>12</v>
      </c>
      <c r="AC17" s="39">
        <v>0.3</v>
      </c>
      <c r="AD17" s="38">
        <f t="shared" si="2"/>
        <v>1.39</v>
      </c>
      <c r="AE17" s="38">
        <f t="shared" si="3"/>
        <v>0</v>
      </c>
      <c r="AF17" s="38">
        <v>1.39</v>
      </c>
      <c r="AG17" s="23"/>
      <c r="AH17" s="23"/>
      <c r="AI17" s="23"/>
      <c r="AJ17" s="23"/>
      <c r="AK17" s="23"/>
      <c r="AL17" s="23"/>
      <c r="AM17" s="23"/>
      <c r="AN17" s="23"/>
      <c r="AO17" s="23"/>
      <c r="AP17" s="38">
        <f t="shared" si="4"/>
        <v>1.39</v>
      </c>
      <c r="AQ17" s="55">
        <v>1</v>
      </c>
      <c r="AR17" s="55">
        <v>1.99</v>
      </c>
    </row>
    <row r="18" spans="1:44" s="22" customFormat="1" x14ac:dyDescent="0.2">
      <c r="A18" s="9" t="s">
        <v>139</v>
      </c>
      <c r="B18" s="17">
        <v>13329</v>
      </c>
      <c r="C18" s="9" t="s">
        <v>145</v>
      </c>
      <c r="D18" s="9" t="s">
        <v>153</v>
      </c>
      <c r="E18" s="30">
        <v>41473</v>
      </c>
      <c r="F18" s="9" t="s">
        <v>167</v>
      </c>
      <c r="G18" s="9" t="s">
        <v>175</v>
      </c>
      <c r="H18" s="23"/>
      <c r="I18" s="23"/>
      <c r="J18" s="9" t="s">
        <v>176</v>
      </c>
      <c r="K18" s="9" t="s">
        <v>187</v>
      </c>
      <c r="L18" s="23"/>
      <c r="M18" s="23"/>
      <c r="N18" s="9" t="s">
        <v>204</v>
      </c>
      <c r="O18" s="9" t="s">
        <v>211</v>
      </c>
      <c r="P18" s="23"/>
      <c r="Q18" s="23"/>
      <c r="R18" s="9"/>
      <c r="S18" s="9">
        <v>1</v>
      </c>
      <c r="T18" s="9">
        <v>0</v>
      </c>
      <c r="U18" s="9">
        <v>1</v>
      </c>
      <c r="V18" s="11"/>
      <c r="W18" s="11"/>
      <c r="X18" s="47">
        <f t="shared" si="1"/>
        <v>0</v>
      </c>
      <c r="Y18" s="9" t="s">
        <v>216</v>
      </c>
      <c r="Z18" s="9">
        <v>8.99</v>
      </c>
      <c r="AA18" s="45">
        <v>41</v>
      </c>
      <c r="AB18" s="9" t="s">
        <v>12</v>
      </c>
      <c r="AC18" s="39">
        <v>0.3</v>
      </c>
      <c r="AD18" s="38">
        <f t="shared" si="2"/>
        <v>6.29</v>
      </c>
      <c r="AE18" s="38">
        <f t="shared" si="3"/>
        <v>0</v>
      </c>
      <c r="AF18" s="38">
        <v>6.29</v>
      </c>
      <c r="AG18" s="23"/>
      <c r="AH18" s="23"/>
      <c r="AI18" s="23"/>
      <c r="AJ18" s="23"/>
      <c r="AK18" s="23"/>
      <c r="AL18" s="23"/>
      <c r="AM18" s="23"/>
      <c r="AN18" s="23"/>
      <c r="AO18" s="23"/>
      <c r="AP18" s="38">
        <f t="shared" si="4"/>
        <v>6.29</v>
      </c>
      <c r="AQ18" s="55">
        <v>1</v>
      </c>
      <c r="AR18" s="55">
        <v>8.99</v>
      </c>
    </row>
    <row r="19" spans="1:44" s="22" customFormat="1" x14ac:dyDescent="0.2">
      <c r="A19" s="9" t="s">
        <v>139</v>
      </c>
      <c r="B19" s="17">
        <v>13446</v>
      </c>
      <c r="C19" s="9" t="s">
        <v>146</v>
      </c>
      <c r="D19" s="9" t="s">
        <v>154</v>
      </c>
      <c r="E19" s="30">
        <v>41473</v>
      </c>
      <c r="F19" s="9" t="s">
        <v>168</v>
      </c>
      <c r="G19" s="9" t="s">
        <v>175</v>
      </c>
      <c r="H19" s="23"/>
      <c r="I19" s="23"/>
      <c r="J19" s="9" t="s">
        <v>176</v>
      </c>
      <c r="K19" s="9" t="s">
        <v>188</v>
      </c>
      <c r="L19" s="23"/>
      <c r="M19" s="23"/>
      <c r="N19" s="9" t="s">
        <v>205</v>
      </c>
      <c r="O19" s="9" t="s">
        <v>213</v>
      </c>
      <c r="P19" s="23"/>
      <c r="Q19" s="23"/>
      <c r="R19" s="9"/>
      <c r="S19" s="9">
        <v>1</v>
      </c>
      <c r="T19" s="9">
        <v>0</v>
      </c>
      <c r="U19" s="9">
        <v>1</v>
      </c>
      <c r="V19" s="11"/>
      <c r="W19" s="11"/>
      <c r="X19" s="47">
        <f t="shared" si="1"/>
        <v>0</v>
      </c>
      <c r="Y19" s="9" t="s">
        <v>216</v>
      </c>
      <c r="Z19" s="9">
        <v>3.99</v>
      </c>
      <c r="AA19" s="45">
        <v>41</v>
      </c>
      <c r="AB19" s="9" t="s">
        <v>12</v>
      </c>
      <c r="AC19" s="39">
        <v>0.3</v>
      </c>
      <c r="AD19" s="38">
        <f t="shared" si="2"/>
        <v>2.79</v>
      </c>
      <c r="AE19" s="38">
        <f t="shared" si="3"/>
        <v>0</v>
      </c>
      <c r="AF19" s="38">
        <v>2.79</v>
      </c>
      <c r="AG19" s="23"/>
      <c r="AH19" s="23"/>
      <c r="AI19" s="23"/>
      <c r="AJ19" s="23"/>
      <c r="AK19" s="23"/>
      <c r="AL19" s="23"/>
      <c r="AM19" s="23"/>
      <c r="AN19" s="23"/>
      <c r="AO19" s="23"/>
      <c r="AP19" s="38">
        <f t="shared" si="4"/>
        <v>2.79</v>
      </c>
      <c r="AQ19" s="55">
        <v>1</v>
      </c>
      <c r="AR19" s="55">
        <v>3.99</v>
      </c>
    </row>
    <row r="20" spans="1:44" s="22" customFormat="1" x14ac:dyDescent="0.2">
      <c r="A20" s="9" t="s">
        <v>139</v>
      </c>
      <c r="B20" s="17">
        <v>15416</v>
      </c>
      <c r="C20" s="9" t="s">
        <v>141</v>
      </c>
      <c r="D20" s="9" t="s">
        <v>150</v>
      </c>
      <c r="E20" s="30">
        <v>41477</v>
      </c>
      <c r="F20" s="9" t="s">
        <v>169</v>
      </c>
      <c r="G20" s="9" t="s">
        <v>175</v>
      </c>
      <c r="H20" s="23"/>
      <c r="I20" s="23"/>
      <c r="J20" s="9" t="s">
        <v>176</v>
      </c>
      <c r="K20" s="9" t="s">
        <v>177</v>
      </c>
      <c r="L20" s="23"/>
      <c r="M20" s="23"/>
      <c r="N20" s="9" t="s">
        <v>194</v>
      </c>
      <c r="O20" s="9" t="s">
        <v>211</v>
      </c>
      <c r="P20" s="23"/>
      <c r="Q20" s="23"/>
      <c r="R20" s="9"/>
      <c r="S20" s="9">
        <v>1</v>
      </c>
      <c r="T20" s="9">
        <v>0</v>
      </c>
      <c r="U20" s="9">
        <v>1</v>
      </c>
      <c r="V20" s="11"/>
      <c r="W20" s="11"/>
      <c r="X20" s="47">
        <f t="shared" si="1"/>
        <v>0</v>
      </c>
      <c r="Y20" s="9" t="s">
        <v>216</v>
      </c>
      <c r="Z20" s="9">
        <v>9.99</v>
      </c>
      <c r="AA20" s="45">
        <v>41</v>
      </c>
      <c r="AB20" s="9" t="s">
        <v>12</v>
      </c>
      <c r="AC20" s="39">
        <v>0.3</v>
      </c>
      <c r="AD20" s="38">
        <f t="shared" si="2"/>
        <v>6.99</v>
      </c>
      <c r="AE20" s="38">
        <f t="shared" si="3"/>
        <v>0</v>
      </c>
      <c r="AF20" s="38">
        <v>6.99</v>
      </c>
      <c r="AG20" s="23"/>
      <c r="AH20" s="23"/>
      <c r="AI20" s="23"/>
      <c r="AJ20" s="23"/>
      <c r="AK20" s="23"/>
      <c r="AL20" s="23"/>
      <c r="AM20" s="23"/>
      <c r="AN20" s="23"/>
      <c r="AO20" s="23"/>
      <c r="AP20" s="38">
        <f t="shared" si="4"/>
        <v>6.99</v>
      </c>
      <c r="AQ20" s="55">
        <v>1</v>
      </c>
      <c r="AR20" s="55">
        <v>9.99</v>
      </c>
    </row>
    <row r="21" spans="1:44" s="22" customFormat="1" x14ac:dyDescent="0.2">
      <c r="A21" s="9" t="s">
        <v>139</v>
      </c>
      <c r="B21" s="17">
        <v>15823</v>
      </c>
      <c r="C21" s="9" t="s">
        <v>146</v>
      </c>
      <c r="D21" s="9" t="s">
        <v>154</v>
      </c>
      <c r="E21" s="30">
        <v>41477</v>
      </c>
      <c r="F21" s="9" t="s">
        <v>170</v>
      </c>
      <c r="G21" s="9" t="s">
        <v>175</v>
      </c>
      <c r="H21" s="23"/>
      <c r="I21" s="23"/>
      <c r="J21" s="9" t="s">
        <v>176</v>
      </c>
      <c r="K21" s="9" t="s">
        <v>189</v>
      </c>
      <c r="L21" s="23"/>
      <c r="M21" s="23"/>
      <c r="N21" s="9" t="s">
        <v>206</v>
      </c>
      <c r="O21" s="9" t="s">
        <v>214</v>
      </c>
      <c r="P21" s="23"/>
      <c r="Q21" s="23"/>
      <c r="R21" s="9"/>
      <c r="S21" s="9">
        <v>1</v>
      </c>
      <c r="T21" s="9">
        <v>0</v>
      </c>
      <c r="U21" s="9">
        <v>1</v>
      </c>
      <c r="V21" s="11"/>
      <c r="W21" s="11"/>
      <c r="X21" s="47">
        <f t="shared" si="1"/>
        <v>0</v>
      </c>
      <c r="Y21" s="9" t="s">
        <v>216</v>
      </c>
      <c r="Z21" s="9">
        <v>0</v>
      </c>
      <c r="AA21" s="45">
        <v>41</v>
      </c>
      <c r="AB21" s="9" t="s">
        <v>12</v>
      </c>
      <c r="AC21" s="39">
        <v>0.3</v>
      </c>
      <c r="AD21" s="38">
        <f t="shared" si="2"/>
        <v>0</v>
      </c>
      <c r="AE21" s="38">
        <f t="shared" si="3"/>
        <v>0</v>
      </c>
      <c r="AF21" s="38">
        <v>0</v>
      </c>
      <c r="AG21" s="23"/>
      <c r="AH21" s="23"/>
      <c r="AI21" s="23"/>
      <c r="AJ21" s="23"/>
      <c r="AK21" s="23"/>
      <c r="AL21" s="23"/>
      <c r="AM21" s="23"/>
      <c r="AN21" s="23"/>
      <c r="AO21" s="23"/>
      <c r="AP21" s="38">
        <f t="shared" si="4"/>
        <v>0</v>
      </c>
      <c r="AQ21" s="55">
        <v>1</v>
      </c>
      <c r="AR21" s="55">
        <v>0</v>
      </c>
    </row>
    <row r="22" spans="1:44" s="22" customFormat="1" x14ac:dyDescent="0.2">
      <c r="A22" s="9" t="s">
        <v>139</v>
      </c>
      <c r="B22" s="17">
        <v>19002</v>
      </c>
      <c r="C22" s="9" t="s">
        <v>147</v>
      </c>
      <c r="D22" s="9" t="s">
        <v>151</v>
      </c>
      <c r="E22" s="30">
        <v>41481</v>
      </c>
      <c r="F22" s="9" t="s">
        <v>171</v>
      </c>
      <c r="G22" s="9" t="s">
        <v>175</v>
      </c>
      <c r="H22" s="23"/>
      <c r="I22" s="23"/>
      <c r="J22" s="9" t="s">
        <v>176</v>
      </c>
      <c r="K22" s="9" t="s">
        <v>190</v>
      </c>
      <c r="L22" s="23"/>
      <c r="M22" s="23"/>
      <c r="N22" s="9" t="s">
        <v>207</v>
      </c>
      <c r="O22" s="9" t="s">
        <v>215</v>
      </c>
      <c r="P22" s="23"/>
      <c r="Q22" s="23"/>
      <c r="R22" s="9"/>
      <c r="S22" s="9">
        <v>1</v>
      </c>
      <c r="T22" s="9">
        <v>0</v>
      </c>
      <c r="U22" s="9">
        <v>1</v>
      </c>
      <c r="V22" s="11"/>
      <c r="W22" s="11"/>
      <c r="X22" s="47">
        <f t="shared" si="1"/>
        <v>0</v>
      </c>
      <c r="Y22" s="9" t="s">
        <v>216</v>
      </c>
      <c r="Z22" s="9">
        <v>6.99</v>
      </c>
      <c r="AA22" s="45">
        <v>41</v>
      </c>
      <c r="AB22" s="9" t="s">
        <v>12</v>
      </c>
      <c r="AC22" s="39">
        <v>0.3</v>
      </c>
      <c r="AD22" s="38">
        <f t="shared" si="2"/>
        <v>4.8899999999999997</v>
      </c>
      <c r="AE22" s="38">
        <f t="shared" si="3"/>
        <v>0</v>
      </c>
      <c r="AF22" s="38">
        <v>4.8899999999999997</v>
      </c>
      <c r="AG22" s="23"/>
      <c r="AH22" s="23"/>
      <c r="AI22" s="23"/>
      <c r="AJ22" s="23"/>
      <c r="AK22" s="23"/>
      <c r="AL22" s="23"/>
      <c r="AM22" s="23"/>
      <c r="AN22" s="23"/>
      <c r="AO22" s="23"/>
      <c r="AP22" s="38">
        <f t="shared" si="4"/>
        <v>4.8899999999999997</v>
      </c>
      <c r="AQ22" s="55">
        <v>1</v>
      </c>
      <c r="AR22" s="55">
        <v>6.99</v>
      </c>
    </row>
    <row r="23" spans="1:44" s="22" customFormat="1" x14ac:dyDescent="0.2">
      <c r="A23" s="9" t="s">
        <v>139</v>
      </c>
      <c r="B23" s="17">
        <v>22078</v>
      </c>
      <c r="C23" s="9" t="s">
        <v>144</v>
      </c>
      <c r="D23" s="9" t="s">
        <v>152</v>
      </c>
      <c r="E23" s="30">
        <v>41484</v>
      </c>
      <c r="F23" s="9" t="s">
        <v>172</v>
      </c>
      <c r="G23" s="9" t="s">
        <v>175</v>
      </c>
      <c r="H23" s="23"/>
      <c r="I23" s="23"/>
      <c r="J23" s="9" t="s">
        <v>176</v>
      </c>
      <c r="K23" s="9" t="s">
        <v>191</v>
      </c>
      <c r="L23" s="23"/>
      <c r="M23" s="23"/>
      <c r="N23" s="9" t="s">
        <v>208</v>
      </c>
      <c r="O23" s="9" t="s">
        <v>211</v>
      </c>
      <c r="P23" s="23"/>
      <c r="Q23" s="23"/>
      <c r="R23" s="9"/>
      <c r="S23" s="9">
        <v>1</v>
      </c>
      <c r="T23" s="9">
        <v>0</v>
      </c>
      <c r="U23" s="9">
        <v>1</v>
      </c>
      <c r="V23" s="11"/>
      <c r="W23" s="11"/>
      <c r="X23" s="47">
        <f t="shared" si="1"/>
        <v>0</v>
      </c>
      <c r="Y23" s="9" t="s">
        <v>216</v>
      </c>
      <c r="Z23" s="9">
        <v>9.99</v>
      </c>
      <c r="AA23" s="45">
        <v>41</v>
      </c>
      <c r="AB23" s="9" t="s">
        <v>12</v>
      </c>
      <c r="AC23" s="39">
        <v>0.3</v>
      </c>
      <c r="AD23" s="38">
        <f t="shared" si="2"/>
        <v>6.99</v>
      </c>
      <c r="AE23" s="38">
        <f t="shared" si="3"/>
        <v>0</v>
      </c>
      <c r="AF23" s="38">
        <v>6.99</v>
      </c>
      <c r="AG23" s="23"/>
      <c r="AH23" s="23"/>
      <c r="AI23" s="23"/>
      <c r="AJ23" s="23"/>
      <c r="AK23" s="23"/>
      <c r="AL23" s="23"/>
      <c r="AM23" s="23"/>
      <c r="AN23" s="23"/>
      <c r="AO23" s="23"/>
      <c r="AP23" s="38">
        <f t="shared" si="4"/>
        <v>6.99</v>
      </c>
      <c r="AQ23" s="55">
        <v>1</v>
      </c>
      <c r="AR23" s="55">
        <v>9.99</v>
      </c>
    </row>
    <row r="24" spans="1:44" s="22" customFormat="1" x14ac:dyDescent="0.2">
      <c r="A24" s="9" t="s">
        <v>139</v>
      </c>
      <c r="B24" s="17">
        <v>22099</v>
      </c>
      <c r="C24" s="9" t="s">
        <v>148</v>
      </c>
      <c r="D24" s="9" t="s">
        <v>155</v>
      </c>
      <c r="E24" s="30">
        <v>41484</v>
      </c>
      <c r="F24" s="9" t="s">
        <v>173</v>
      </c>
      <c r="G24" s="9" t="s">
        <v>175</v>
      </c>
      <c r="H24" s="23"/>
      <c r="I24" s="23"/>
      <c r="J24" s="9" t="s">
        <v>176</v>
      </c>
      <c r="K24" s="9" t="s">
        <v>192</v>
      </c>
      <c r="L24" s="23"/>
      <c r="M24" s="23"/>
      <c r="N24" s="9" t="s">
        <v>209</v>
      </c>
      <c r="O24" s="9" t="s">
        <v>213</v>
      </c>
      <c r="P24" s="23"/>
      <c r="Q24" s="23"/>
      <c r="R24" s="9"/>
      <c r="S24" s="9">
        <v>1</v>
      </c>
      <c r="T24" s="9">
        <v>0</v>
      </c>
      <c r="U24" s="9">
        <v>1</v>
      </c>
      <c r="V24" s="11"/>
      <c r="W24" s="11"/>
      <c r="X24" s="47">
        <f t="shared" si="1"/>
        <v>0</v>
      </c>
      <c r="Y24" s="9" t="s">
        <v>216</v>
      </c>
      <c r="Z24" s="9">
        <v>1.99</v>
      </c>
      <c r="AA24" s="45">
        <v>41</v>
      </c>
      <c r="AB24" s="9" t="s">
        <v>12</v>
      </c>
      <c r="AC24" s="39">
        <v>0.3</v>
      </c>
      <c r="AD24" s="38">
        <f t="shared" si="2"/>
        <v>1.39</v>
      </c>
      <c r="AE24" s="38">
        <f t="shared" si="3"/>
        <v>0</v>
      </c>
      <c r="AF24" s="38">
        <v>1.39</v>
      </c>
      <c r="AG24" s="23"/>
      <c r="AH24" s="23"/>
      <c r="AI24" s="23"/>
      <c r="AJ24" s="23"/>
      <c r="AK24" s="23"/>
      <c r="AL24" s="23"/>
      <c r="AM24" s="23"/>
      <c r="AN24" s="23"/>
      <c r="AO24" s="23"/>
      <c r="AP24" s="38">
        <f t="shared" si="4"/>
        <v>1.39</v>
      </c>
      <c r="AQ24" s="55">
        <v>1</v>
      </c>
      <c r="AR24" s="55">
        <v>1.99</v>
      </c>
    </row>
    <row r="25" spans="1:44" s="22" customFormat="1" x14ac:dyDescent="0.2">
      <c r="A25" s="9" t="s">
        <v>139</v>
      </c>
      <c r="B25" s="17">
        <v>27311</v>
      </c>
      <c r="C25" s="9" t="s">
        <v>142</v>
      </c>
      <c r="D25" s="9" t="s">
        <v>151</v>
      </c>
      <c r="E25" s="30">
        <v>41485</v>
      </c>
      <c r="F25" s="9" t="s">
        <v>174</v>
      </c>
      <c r="G25" s="9" t="s">
        <v>175</v>
      </c>
      <c r="H25" s="23"/>
      <c r="I25" s="23"/>
      <c r="J25" s="9" t="s">
        <v>176</v>
      </c>
      <c r="K25" s="9" t="s">
        <v>193</v>
      </c>
      <c r="L25" s="23"/>
      <c r="M25" s="23"/>
      <c r="N25" s="9" t="s">
        <v>210</v>
      </c>
      <c r="O25" s="9" t="s">
        <v>213</v>
      </c>
      <c r="P25" s="23"/>
      <c r="Q25" s="23"/>
      <c r="R25" s="9"/>
      <c r="S25" s="9">
        <v>1</v>
      </c>
      <c r="T25" s="9">
        <v>0</v>
      </c>
      <c r="U25" s="9">
        <v>1</v>
      </c>
      <c r="V25" s="11"/>
      <c r="W25" s="11"/>
      <c r="X25" s="47">
        <f t="shared" si="1"/>
        <v>0</v>
      </c>
      <c r="Y25" s="9" t="s">
        <v>216</v>
      </c>
      <c r="Z25" s="9">
        <v>1.99</v>
      </c>
      <c r="AA25" s="45">
        <v>41</v>
      </c>
      <c r="AB25" s="9" t="s">
        <v>12</v>
      </c>
      <c r="AC25" s="39">
        <v>0.3</v>
      </c>
      <c r="AD25" s="38">
        <f t="shared" si="2"/>
        <v>1.39</v>
      </c>
      <c r="AE25" s="38">
        <f t="shared" si="3"/>
        <v>0</v>
      </c>
      <c r="AF25" s="38">
        <v>1.39</v>
      </c>
      <c r="AG25" s="23"/>
      <c r="AH25" s="23"/>
      <c r="AI25" s="23"/>
      <c r="AJ25" s="23"/>
      <c r="AK25" s="23"/>
      <c r="AL25" s="23"/>
      <c r="AM25" s="23"/>
      <c r="AN25" s="23"/>
      <c r="AO25" s="23"/>
      <c r="AP25" s="38">
        <f t="shared" si="4"/>
        <v>1.39</v>
      </c>
      <c r="AQ25" s="55">
        <v>1</v>
      </c>
      <c r="AR25" s="55">
        <v>1.99</v>
      </c>
    </row>
    <row r="26" spans="1:44" s="28" customFormat="1" ht="13.5" thickBot="1" x14ac:dyDescent="0.25">
      <c r="A26" s="7"/>
      <c r="B26" s="40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14">
        <f>SUBTOTAL(9,S7:S25)</f>
        <v>19</v>
      </c>
      <c r="T26" s="14">
        <f>SUBTOTAL(9,T7:T25)</f>
        <v>0</v>
      </c>
      <c r="U26" s="14">
        <f>SUBTOTAL(9,U7:U25)</f>
        <v>19</v>
      </c>
      <c r="V26" s="7"/>
      <c r="W26" s="7"/>
      <c r="X26" s="7"/>
      <c r="Y26" s="7"/>
      <c r="Z26" s="41"/>
      <c r="AA26" s="7"/>
      <c r="AB26" s="7"/>
      <c r="AC26" s="7"/>
      <c r="AD26" s="41">
        <f>SUBTOTAL(9,AD7:AD25)</f>
        <v>67.740000000000009</v>
      </c>
      <c r="AE26" s="41">
        <f>SUBTOTAL(9,AE7:AE25)</f>
        <v>0</v>
      </c>
      <c r="AF26" s="41">
        <f>SUBTOTAL(9,AF7:AF25)</f>
        <v>67.740000000000009</v>
      </c>
      <c r="AG26" s="7"/>
      <c r="AH26" s="7"/>
      <c r="AI26" s="7"/>
      <c r="AJ26" s="7"/>
      <c r="AK26" s="7"/>
      <c r="AL26" s="7"/>
      <c r="AM26" s="7"/>
      <c r="AN26" s="7"/>
      <c r="AO26" s="7"/>
      <c r="AP26" s="41">
        <f>SUBTOTAL(9,AP7:AP25)</f>
        <v>67.740000000000009</v>
      </c>
      <c r="AQ26" s="56"/>
      <c r="AR26" s="56"/>
    </row>
    <row r="27" spans="1:44" ht="13.5" thickTop="1" x14ac:dyDescent="0.2"/>
  </sheetData>
  <autoFilter ref="A6:AP25"/>
  <phoneticPr fontId="4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O27"/>
  <sheetViews>
    <sheetView workbookViewId="0">
      <pane ySplit="6" topLeftCell="A7" activePane="bottomLeft" state="frozen"/>
      <selection pane="bottomLeft" activeCell="A7" sqref="A7"/>
    </sheetView>
  </sheetViews>
  <sheetFormatPr defaultRowHeight="12.75" x14ac:dyDescent="0.2"/>
  <cols>
    <col min="1" max="1" width="19" style="3" customWidth="1"/>
    <col min="2" max="2" width="9.28515625" style="3" customWidth="1"/>
    <col min="3" max="3" width="8.28515625" style="3" customWidth="1"/>
    <col min="4" max="4" width="10" style="3" customWidth="1"/>
    <col min="5" max="5" width="13.28515625" style="3" customWidth="1"/>
    <col min="6" max="6" width="18.5703125" style="3" bestFit="1" customWidth="1"/>
    <col min="7" max="7" width="10.7109375" style="3" bestFit="1" customWidth="1"/>
    <col min="8" max="8" width="11" style="3" bestFit="1" customWidth="1"/>
    <col min="9" max="9" width="9.140625" style="3"/>
    <col min="10" max="10" width="9" style="3" bestFit="1" customWidth="1"/>
    <col min="11" max="11" width="9.7109375" style="3" customWidth="1"/>
    <col min="12" max="12" width="19.42578125" style="3" bestFit="1" customWidth="1"/>
    <col min="13" max="13" width="18.5703125" style="3" bestFit="1" customWidth="1"/>
    <col min="14" max="14" width="6.140625" style="3" customWidth="1"/>
    <col min="15" max="15" width="11" style="3" bestFit="1" customWidth="1"/>
    <col min="16" max="16" width="8" style="3" customWidth="1"/>
    <col min="17" max="17" width="7.140625" style="3" customWidth="1"/>
    <col min="18" max="18" width="8.28515625" style="3" customWidth="1"/>
    <col min="19" max="20" width="6.5703125" style="3" bestFit="1" customWidth="1"/>
    <col min="21" max="21" width="10.140625" style="3" customWidth="1"/>
    <col min="22" max="22" width="9" style="3" bestFit="1" customWidth="1"/>
    <col min="23" max="23" width="8.85546875" style="3" customWidth="1"/>
    <col min="24" max="24" width="9.7109375" style="3" customWidth="1"/>
    <col min="25" max="25" width="9.140625" style="3"/>
    <col min="26" max="26" width="14.140625" style="3" bestFit="1" customWidth="1"/>
    <col min="27" max="28" width="9.140625" style="3"/>
    <col min="29" max="29" width="32.42578125" style="3" bestFit="1" customWidth="1"/>
    <col min="30" max="30" width="23.7109375" style="3" bestFit="1" customWidth="1"/>
    <col min="31" max="31" width="7.5703125" style="3" customWidth="1"/>
    <col min="32" max="32" width="9.28515625" style="3" customWidth="1"/>
    <col min="33" max="33" width="8.85546875" style="3" customWidth="1"/>
    <col min="34" max="34" width="7.85546875" style="3" bestFit="1" customWidth="1"/>
    <col min="35" max="35" width="12.28515625" style="3" customWidth="1"/>
    <col min="36" max="36" width="8.42578125" style="3" bestFit="1" customWidth="1"/>
    <col min="37" max="37" width="7.7109375" style="3" bestFit="1" customWidth="1"/>
    <col min="38" max="38" width="8.7109375" style="3" bestFit="1" customWidth="1"/>
    <col min="39" max="39" width="8.28515625" style="3" customWidth="1"/>
    <col min="40" max="40" width="9.7109375" style="3" bestFit="1" customWidth="1"/>
    <col min="41" max="41" width="8.28515625" style="3" bestFit="1" customWidth="1"/>
    <col min="42" max="43" width="9.7109375" style="3" bestFit="1" customWidth="1"/>
    <col min="44" max="44" width="8.7109375" style="15" bestFit="1" customWidth="1"/>
    <col min="45" max="45" width="8.5703125" style="3" bestFit="1" customWidth="1"/>
    <col min="46" max="46" width="9.7109375" style="3" bestFit="1" customWidth="1"/>
    <col min="47" max="47" width="9.5703125" style="15" customWidth="1"/>
    <col min="48" max="48" width="8.5703125" style="3" bestFit="1" customWidth="1"/>
    <col min="49" max="49" width="9.7109375" style="3" bestFit="1" customWidth="1"/>
    <col min="50" max="50" width="8.7109375" style="15" bestFit="1" customWidth="1"/>
    <col min="51" max="51" width="8.5703125" style="3" bestFit="1" customWidth="1"/>
    <col min="52" max="53" width="8.7109375" style="3" bestFit="1" customWidth="1"/>
    <col min="54" max="54" width="9" style="3" bestFit="1" customWidth="1"/>
    <col min="55" max="55" width="8.5703125" style="3" bestFit="1" customWidth="1"/>
    <col min="56" max="57" width="8.7109375" style="3" bestFit="1" customWidth="1"/>
    <col min="58" max="58" width="9" style="3" bestFit="1" customWidth="1"/>
    <col min="59" max="59" width="8.5703125" style="3" bestFit="1" customWidth="1"/>
    <col min="60" max="61" width="8.7109375" style="3" bestFit="1" customWidth="1"/>
    <col min="62" max="62" width="9" style="3" bestFit="1" customWidth="1"/>
    <col min="63" max="63" width="8.5703125" style="3" bestFit="1" customWidth="1"/>
    <col min="64" max="65" width="8.7109375" style="3" bestFit="1" customWidth="1"/>
    <col min="66" max="66" width="9.85546875" style="3" customWidth="1"/>
    <col min="67" max="67" width="12.140625" style="3" customWidth="1"/>
    <col min="68" max="16384" width="9.140625" style="3"/>
  </cols>
  <sheetData>
    <row r="1" spans="1:67" s="28" customFormat="1" ht="51.75" thickBot="1" x14ac:dyDescent="0.25">
      <c r="A1" s="25" t="s">
        <v>0</v>
      </c>
      <c r="B1" s="26" t="s">
        <v>1</v>
      </c>
      <c r="C1" s="26" t="s">
        <v>2</v>
      </c>
      <c r="D1" s="26" t="s">
        <v>5</v>
      </c>
      <c r="E1" s="26" t="s">
        <v>6</v>
      </c>
      <c r="F1" s="26" t="s">
        <v>7</v>
      </c>
      <c r="G1" s="27" t="s">
        <v>4</v>
      </c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AR1" s="32"/>
      <c r="AU1" s="32"/>
      <c r="AX1" s="32"/>
    </row>
    <row r="2" spans="1:67" s="1" customFormat="1" x14ac:dyDescent="0.2">
      <c r="A2" s="43">
        <f>Sales!A2</f>
        <v>41456</v>
      </c>
      <c r="B2" s="33">
        <f>Sales!B2</f>
        <v>41456</v>
      </c>
      <c r="C2" s="1" t="s">
        <v>10</v>
      </c>
      <c r="D2" s="33">
        <f>Sales!E2</f>
        <v>41456</v>
      </c>
      <c r="E2" s="33">
        <f>Sales!F2</f>
        <v>41486</v>
      </c>
      <c r="F2" s="33">
        <f>+B2</f>
        <v>41456</v>
      </c>
      <c r="G2" s="2" t="s">
        <v>12</v>
      </c>
      <c r="H2" s="2"/>
      <c r="I2" s="2"/>
      <c r="AR2" s="12"/>
      <c r="AU2" s="12"/>
      <c r="AX2" s="12"/>
    </row>
    <row r="3" spans="1:67" ht="13.5" thickBot="1" x14ac:dyDescent="0.25"/>
    <row r="4" spans="1:67" s="24" customFormat="1" hidden="1" x14ac:dyDescent="0.2">
      <c r="A4" s="24" t="s">
        <v>118</v>
      </c>
      <c r="C4" s="24" t="s">
        <v>107</v>
      </c>
      <c r="D4" s="24" t="s">
        <v>110</v>
      </c>
      <c r="E4" s="24" t="s">
        <v>123</v>
      </c>
      <c r="F4" s="24" t="s">
        <v>124</v>
      </c>
      <c r="H4" s="24" t="s">
        <v>125</v>
      </c>
      <c r="U4" s="24" t="s">
        <v>109</v>
      </c>
      <c r="Y4" s="24" t="s">
        <v>121</v>
      </c>
      <c r="Z4" s="24" t="s">
        <v>111</v>
      </c>
      <c r="AC4" s="24" t="s">
        <v>112</v>
      </c>
      <c r="AD4" s="24" t="s">
        <v>113</v>
      </c>
      <c r="AH4" s="24" t="s">
        <v>115</v>
      </c>
      <c r="AI4" s="24" t="s">
        <v>117</v>
      </c>
      <c r="AM4" s="24" t="s">
        <v>116</v>
      </c>
      <c r="AR4" s="37" t="s">
        <v>126</v>
      </c>
      <c r="AU4" s="37" t="s">
        <v>127</v>
      </c>
      <c r="AX4" s="37" t="s">
        <v>134</v>
      </c>
      <c r="BN4" s="24" t="s">
        <v>135</v>
      </c>
      <c r="BO4" s="24" t="s">
        <v>137</v>
      </c>
    </row>
    <row r="5" spans="1:67" s="24" customFormat="1" ht="13.5" hidden="1" thickBot="1" x14ac:dyDescent="0.25">
      <c r="A5" s="24">
        <f t="shared" ref="A5" ca="1" si="0">+COLUMN(INDIRECT(A4&amp;"1"))</f>
        <v>10</v>
      </c>
      <c r="C5" s="24">
        <f ca="1">+COLUMN(INDIRECT(C4&amp;"1"))</f>
        <v>13</v>
      </c>
      <c r="D5" s="24">
        <f ca="1">+COLUMN(INDIRECT(D4&amp;"1"))</f>
        <v>14</v>
      </c>
      <c r="E5" s="24">
        <f ca="1">+COLUMN(INDIRECT(E4&amp;"1"))</f>
        <v>15</v>
      </c>
      <c r="F5" s="24">
        <f ca="1">+COLUMN(INDIRECT(F4&amp;"1"))</f>
        <v>16</v>
      </c>
      <c r="H5" s="24">
        <f ca="1">+COLUMN(INDIRECT(H4&amp;"1"))</f>
        <v>17</v>
      </c>
      <c r="U5" s="24">
        <f ca="1">+COLUMN(INDIRECT(U4&amp;"1"))</f>
        <v>12</v>
      </c>
      <c r="Y5" s="24">
        <f ca="1">+COLUMN(INDIRECT(Y4&amp;"1"))</f>
        <v>18</v>
      </c>
      <c r="Z5" s="24">
        <f ca="1">+COLUMN(INDIRECT(Z4&amp;"1"))</f>
        <v>19</v>
      </c>
      <c r="AC5" s="24">
        <f ca="1">+COLUMN(INDIRECT(AC4&amp;"1"))</f>
        <v>20</v>
      </c>
      <c r="AD5" s="24">
        <f ca="1">+COLUMN(INDIRECT(AD4&amp;"1"))</f>
        <v>21</v>
      </c>
      <c r="AH5" s="24">
        <f ca="1">+COLUMN(INDIRECT(AH4&amp;"1"))</f>
        <v>25</v>
      </c>
      <c r="AI5" s="24">
        <f ca="1">+COLUMN(INDIRECT(AI4&amp;"1"))</f>
        <v>32</v>
      </c>
      <c r="AM5" s="24">
        <f ca="1">+COLUMN(INDIRECT(AM4&amp;"1"))</f>
        <v>26</v>
      </c>
      <c r="AR5" s="24">
        <f ca="1">+COLUMN(INDIRECT(AR4&amp;"1"))</f>
        <v>36</v>
      </c>
      <c r="AU5" s="24">
        <f ca="1">+COLUMN(INDIRECT(AU4&amp;"1"))</f>
        <v>37</v>
      </c>
      <c r="AX5" s="24">
        <f ca="1">+COLUMN(INDIRECT(AX4&amp;"1"))</f>
        <v>38</v>
      </c>
      <c r="BN5" s="24">
        <f ca="1">+COLUMN(INDIRECT(BN4&amp;"1"))</f>
        <v>39</v>
      </c>
      <c r="BO5" s="24">
        <f ca="1">+COLUMN(INDIRECT(BO4&amp;"1"))</f>
        <v>80</v>
      </c>
    </row>
    <row r="6" spans="1:67" s="20" customFormat="1" ht="52.5" customHeight="1" thickBot="1" x14ac:dyDescent="0.25">
      <c r="A6" s="34" t="s">
        <v>119</v>
      </c>
      <c r="B6" s="49" t="s">
        <v>13</v>
      </c>
      <c r="C6" s="26" t="s">
        <v>52</v>
      </c>
      <c r="D6" s="26" t="s">
        <v>53</v>
      </c>
      <c r="E6" s="35" t="s">
        <v>54</v>
      </c>
      <c r="F6" s="26" t="s">
        <v>55</v>
      </c>
      <c r="G6" s="26" t="s">
        <v>56</v>
      </c>
      <c r="H6" s="26" t="s">
        <v>57</v>
      </c>
      <c r="I6" s="35" t="s">
        <v>58</v>
      </c>
      <c r="J6" s="26" t="s">
        <v>59</v>
      </c>
      <c r="K6" s="26" t="s">
        <v>60</v>
      </c>
      <c r="L6" s="26" t="s">
        <v>61</v>
      </c>
      <c r="M6" s="26" t="s">
        <v>62</v>
      </c>
      <c r="N6" s="26" t="s">
        <v>63</v>
      </c>
      <c r="O6" s="26" t="s">
        <v>64</v>
      </c>
      <c r="P6" s="26" t="s">
        <v>65</v>
      </c>
      <c r="Q6" s="26" t="s">
        <v>66</v>
      </c>
      <c r="R6" s="26" t="s">
        <v>67</v>
      </c>
      <c r="S6" s="26" t="s">
        <v>14</v>
      </c>
      <c r="T6" s="26" t="s">
        <v>15</v>
      </c>
      <c r="U6" s="26" t="s">
        <v>16</v>
      </c>
      <c r="V6" s="26" t="s">
        <v>17</v>
      </c>
      <c r="W6" s="26" t="s">
        <v>68</v>
      </c>
      <c r="X6" s="26" t="s">
        <v>69</v>
      </c>
      <c r="Y6" s="26" t="s">
        <v>21</v>
      </c>
      <c r="Z6" s="26" t="s">
        <v>22</v>
      </c>
      <c r="AA6" s="26" t="s">
        <v>23</v>
      </c>
      <c r="AB6" s="26" t="s">
        <v>24</v>
      </c>
      <c r="AC6" s="26" t="s">
        <v>25</v>
      </c>
      <c r="AD6" s="26" t="s">
        <v>70</v>
      </c>
      <c r="AE6" s="26" t="s">
        <v>71</v>
      </c>
      <c r="AF6" s="26" t="s">
        <v>72</v>
      </c>
      <c r="AG6" s="26" t="s">
        <v>73</v>
      </c>
      <c r="AH6" s="26" t="s">
        <v>74</v>
      </c>
      <c r="AI6" s="26" t="s">
        <v>75</v>
      </c>
      <c r="AJ6" s="26" t="s">
        <v>76</v>
      </c>
      <c r="AK6" s="26" t="s">
        <v>77</v>
      </c>
      <c r="AL6" s="26" t="s">
        <v>78</v>
      </c>
      <c r="AM6" s="26" t="s">
        <v>79</v>
      </c>
      <c r="AN6" s="26" t="s">
        <v>80</v>
      </c>
      <c r="AO6" s="26" t="s">
        <v>81</v>
      </c>
      <c r="AP6" s="26" t="s">
        <v>82</v>
      </c>
      <c r="AQ6" s="26" t="s">
        <v>83</v>
      </c>
      <c r="AR6" s="36" t="s">
        <v>84</v>
      </c>
      <c r="AS6" s="26" t="s">
        <v>85</v>
      </c>
      <c r="AT6" s="26" t="s">
        <v>86</v>
      </c>
      <c r="AU6" s="36" t="s">
        <v>87</v>
      </c>
      <c r="AV6" s="26" t="s">
        <v>88</v>
      </c>
      <c r="AW6" s="26" t="s">
        <v>89</v>
      </c>
      <c r="AX6" s="36" t="s">
        <v>90</v>
      </c>
      <c r="AY6" s="26" t="s">
        <v>91</v>
      </c>
      <c r="AZ6" s="26" t="s">
        <v>92</v>
      </c>
      <c r="BA6" s="26" t="s">
        <v>93</v>
      </c>
      <c r="BB6" s="26" t="s">
        <v>94</v>
      </c>
      <c r="BC6" s="26" t="s">
        <v>95</v>
      </c>
      <c r="BD6" s="26" t="s">
        <v>96</v>
      </c>
      <c r="BE6" s="26" t="s">
        <v>97</v>
      </c>
      <c r="BF6" s="26" t="s">
        <v>98</v>
      </c>
      <c r="BG6" s="26" t="s">
        <v>99</v>
      </c>
      <c r="BH6" s="26" t="s">
        <v>100</v>
      </c>
      <c r="BI6" s="26" t="s">
        <v>101</v>
      </c>
      <c r="BJ6" s="26" t="s">
        <v>102</v>
      </c>
      <c r="BK6" s="26" t="s">
        <v>103</v>
      </c>
      <c r="BL6" s="26" t="s">
        <v>104</v>
      </c>
      <c r="BM6" s="26" t="s">
        <v>105</v>
      </c>
      <c r="BN6" s="27" t="s">
        <v>106</v>
      </c>
      <c r="BO6" s="54" t="s">
        <v>136</v>
      </c>
    </row>
    <row r="7" spans="1:67" x14ac:dyDescent="0.2">
      <c r="A7" s="4" t="s">
        <v>139</v>
      </c>
      <c r="B7" s="50">
        <v>965</v>
      </c>
      <c r="C7" s="9" t="s">
        <v>216</v>
      </c>
      <c r="D7" s="9" t="s">
        <v>217</v>
      </c>
      <c r="E7" s="9" t="s">
        <v>231</v>
      </c>
      <c r="F7" s="9" t="s">
        <v>247</v>
      </c>
      <c r="G7" s="4"/>
      <c r="H7" s="9" t="s">
        <v>263</v>
      </c>
      <c r="I7" s="4"/>
      <c r="K7" s="4" t="str">
        <f>+D7</f>
        <v>OH</v>
      </c>
      <c r="L7" s="4" t="str">
        <f>+E7</f>
        <v>LOGAN</v>
      </c>
      <c r="M7" s="4" t="str">
        <f>+F7</f>
        <v>west liberty</v>
      </c>
      <c r="N7" s="4"/>
      <c r="O7" s="4" t="str">
        <f>+H7</f>
        <v>43357</v>
      </c>
      <c r="P7" s="4"/>
      <c r="U7" s="30">
        <v>41456</v>
      </c>
      <c r="V7" s="5"/>
      <c r="W7" s="4"/>
      <c r="Y7" s="30" t="s">
        <v>176</v>
      </c>
      <c r="Z7" s="30" t="s">
        <v>177</v>
      </c>
      <c r="AA7" s="23"/>
      <c r="AB7" s="23"/>
      <c r="AC7" s="9" t="s">
        <v>194</v>
      </c>
      <c r="AD7" s="9" t="s">
        <v>211</v>
      </c>
      <c r="AE7" s="4"/>
      <c r="AH7" s="9">
        <v>1</v>
      </c>
      <c r="AI7" s="38">
        <v>9.99</v>
      </c>
      <c r="AJ7" s="11"/>
      <c r="AM7" s="30" t="s">
        <v>12</v>
      </c>
      <c r="AN7" s="38">
        <f>AI7</f>
        <v>9.99</v>
      </c>
      <c r="AO7" s="8"/>
      <c r="AP7" s="13">
        <f>IF($AN7="","",IF(AQ7=0,0,AR7/AQ7))</f>
        <v>0</v>
      </c>
      <c r="AQ7" s="38">
        <f>$AN7</f>
        <v>9.99</v>
      </c>
      <c r="AR7" s="38">
        <v>0</v>
      </c>
      <c r="AS7" s="13">
        <f>IF($AN7="","",IF(AT7=0,0,AU7/AT7))</f>
        <v>0</v>
      </c>
      <c r="AT7" s="38">
        <f>$AN7</f>
        <v>9.99</v>
      </c>
      <c r="AU7" s="38">
        <v>0</v>
      </c>
      <c r="AV7" s="13">
        <f>IF($AN7="","",IF(AW7=0,0,AX7/AW7))</f>
        <v>0</v>
      </c>
      <c r="AW7" s="38">
        <f>$AN7</f>
        <v>9.99</v>
      </c>
      <c r="AX7" s="38">
        <v>0</v>
      </c>
      <c r="AY7" s="13"/>
      <c r="AZ7" s="10"/>
      <c r="BA7" s="8"/>
      <c r="BB7" s="11"/>
      <c r="BN7" s="38">
        <v>0</v>
      </c>
      <c r="BO7" s="55">
        <v>1</v>
      </c>
    </row>
    <row r="8" spans="1:67" x14ac:dyDescent="0.2">
      <c r="A8" s="4" t="s">
        <v>139</v>
      </c>
      <c r="B8" s="50">
        <v>966</v>
      </c>
      <c r="C8" s="9" t="s">
        <v>216</v>
      </c>
      <c r="D8" s="9" t="s">
        <v>217</v>
      </c>
      <c r="E8" s="9" t="s">
        <v>231</v>
      </c>
      <c r="F8" s="9" t="s">
        <v>247</v>
      </c>
      <c r="G8" s="4"/>
      <c r="H8" s="9" t="s">
        <v>263</v>
      </c>
      <c r="I8" s="4"/>
      <c r="K8" s="4" t="str">
        <f t="shared" ref="K8:K25" si="1">+D8</f>
        <v>OH</v>
      </c>
      <c r="L8" s="4" t="str">
        <f t="shared" ref="L8:L25" si="2">+E8</f>
        <v>LOGAN</v>
      </c>
      <c r="M8" s="4" t="str">
        <f t="shared" ref="M8:M25" si="3">+F8</f>
        <v>west liberty</v>
      </c>
      <c r="N8" s="4"/>
      <c r="O8" s="4" t="str">
        <f t="shared" ref="O8:O25" si="4">+H8</f>
        <v>43357</v>
      </c>
      <c r="P8" s="4"/>
      <c r="U8" s="30">
        <v>41456</v>
      </c>
      <c r="V8" s="5"/>
      <c r="W8" s="4"/>
      <c r="Y8" s="30" t="s">
        <v>176</v>
      </c>
      <c r="Z8" s="30" t="s">
        <v>178</v>
      </c>
      <c r="AA8" s="23"/>
      <c r="AB8" s="23"/>
      <c r="AC8" s="9" t="s">
        <v>195</v>
      </c>
      <c r="AD8" s="9" t="s">
        <v>211</v>
      </c>
      <c r="AE8" s="4"/>
      <c r="AH8" s="9">
        <v>1</v>
      </c>
      <c r="AI8" s="38">
        <v>8.99</v>
      </c>
      <c r="AJ8" s="11"/>
      <c r="AM8" s="30" t="s">
        <v>12</v>
      </c>
      <c r="AN8" s="38">
        <f t="shared" ref="AN8:AN25" si="5">AI8</f>
        <v>8.99</v>
      </c>
      <c r="AO8" s="8"/>
      <c r="AP8" s="13">
        <f t="shared" ref="AP8:AP25" si="6">IF($AN8="","",IF(AQ8=0,0,AR8/AQ8))</f>
        <v>0</v>
      </c>
      <c r="AQ8" s="38">
        <f t="shared" ref="AQ8:AQ25" si="7">$AN8</f>
        <v>8.99</v>
      </c>
      <c r="AR8" s="38">
        <v>0</v>
      </c>
      <c r="AS8" s="13">
        <f t="shared" ref="AS8:AS25" si="8">IF($AN8="","",IF(AT8=0,0,AU8/AT8))</f>
        <v>0</v>
      </c>
      <c r="AT8" s="38">
        <f t="shared" ref="AT8:AT25" si="9">$AN8</f>
        <v>8.99</v>
      </c>
      <c r="AU8" s="38">
        <v>0</v>
      </c>
      <c r="AV8" s="13">
        <f t="shared" ref="AV8:AV25" si="10">IF($AN8="","",IF(AW8=0,0,AX8/AW8))</f>
        <v>0</v>
      </c>
      <c r="AW8" s="38">
        <f t="shared" ref="AW8:AW25" si="11">$AN8</f>
        <v>8.99</v>
      </c>
      <c r="AX8" s="38">
        <v>0</v>
      </c>
      <c r="AY8" s="13"/>
      <c r="AZ8" s="10"/>
      <c r="BA8" s="8"/>
      <c r="BB8" s="11"/>
      <c r="BN8" s="38">
        <v>0</v>
      </c>
      <c r="BO8" s="55">
        <v>1</v>
      </c>
    </row>
    <row r="9" spans="1:67" x14ac:dyDescent="0.2">
      <c r="A9" s="4" t="s">
        <v>139</v>
      </c>
      <c r="B9" s="50">
        <v>1897</v>
      </c>
      <c r="C9" s="9" t="s">
        <v>216</v>
      </c>
      <c r="D9" s="9" t="s">
        <v>218</v>
      </c>
      <c r="E9" s="9" t="s">
        <v>232</v>
      </c>
      <c r="F9" s="9" t="s">
        <v>248</v>
      </c>
      <c r="G9" s="4"/>
      <c r="H9" s="9" t="s">
        <v>264</v>
      </c>
      <c r="I9" s="4"/>
      <c r="K9" s="4" t="str">
        <f t="shared" si="1"/>
        <v>TX</v>
      </c>
      <c r="L9" s="4" t="str">
        <f t="shared" si="2"/>
        <v>BRAZORIA</v>
      </c>
      <c r="M9" s="4" t="str">
        <f t="shared" si="3"/>
        <v>alvin</v>
      </c>
      <c r="N9" s="4"/>
      <c r="O9" s="4" t="str">
        <f t="shared" si="4"/>
        <v>77511</v>
      </c>
      <c r="P9" s="4"/>
      <c r="U9" s="30">
        <v>41457</v>
      </c>
      <c r="V9" s="5"/>
      <c r="W9" s="4"/>
      <c r="Y9" s="30" t="s">
        <v>176</v>
      </c>
      <c r="Z9" s="30" t="s">
        <v>179</v>
      </c>
      <c r="AA9" s="23"/>
      <c r="AB9" s="23"/>
      <c r="AC9" s="9" t="s">
        <v>196</v>
      </c>
      <c r="AD9" s="9" t="s">
        <v>212</v>
      </c>
      <c r="AE9" s="4"/>
      <c r="AH9" s="9">
        <v>1</v>
      </c>
      <c r="AI9" s="38">
        <v>0</v>
      </c>
      <c r="AJ9" s="11"/>
      <c r="AM9" s="30" t="s">
        <v>12</v>
      </c>
      <c r="AN9" s="38">
        <f t="shared" si="5"/>
        <v>0</v>
      </c>
      <c r="AO9" s="8"/>
      <c r="AP9" s="13">
        <f t="shared" si="6"/>
        <v>0</v>
      </c>
      <c r="AQ9" s="38">
        <f t="shared" si="7"/>
        <v>0</v>
      </c>
      <c r="AR9" s="38">
        <v>0</v>
      </c>
      <c r="AS9" s="13">
        <f t="shared" si="8"/>
        <v>0</v>
      </c>
      <c r="AT9" s="38">
        <f t="shared" si="9"/>
        <v>0</v>
      </c>
      <c r="AU9" s="38">
        <v>0</v>
      </c>
      <c r="AV9" s="13">
        <f t="shared" si="10"/>
        <v>0</v>
      </c>
      <c r="AW9" s="38">
        <f t="shared" si="11"/>
        <v>0</v>
      </c>
      <c r="AX9" s="38">
        <v>0</v>
      </c>
      <c r="AY9" s="13"/>
      <c r="AZ9" s="10"/>
      <c r="BA9" s="8"/>
      <c r="BB9" s="11"/>
      <c r="BN9" s="38">
        <v>0</v>
      </c>
      <c r="BO9" s="55">
        <v>1</v>
      </c>
    </row>
    <row r="10" spans="1:67" x14ac:dyDescent="0.2">
      <c r="A10" s="4" t="s">
        <v>139</v>
      </c>
      <c r="B10" s="50">
        <v>2243</v>
      </c>
      <c r="C10" s="9" t="s">
        <v>216</v>
      </c>
      <c r="D10" s="9" t="s">
        <v>219</v>
      </c>
      <c r="E10" s="9" t="s">
        <v>233</v>
      </c>
      <c r="F10" s="9" t="s">
        <v>249</v>
      </c>
      <c r="G10" s="4"/>
      <c r="H10" s="9" t="s">
        <v>265</v>
      </c>
      <c r="I10" s="4"/>
      <c r="K10" s="4" t="str">
        <f t="shared" si="1"/>
        <v>CA</v>
      </c>
      <c r="L10" s="4" t="str">
        <f t="shared" si="2"/>
        <v>LOS ANGELES</v>
      </c>
      <c r="M10" s="4" t="str">
        <f t="shared" si="3"/>
        <v>los angeles</v>
      </c>
      <c r="N10" s="4"/>
      <c r="O10" s="4" t="str">
        <f t="shared" si="4"/>
        <v>90039</v>
      </c>
      <c r="P10" s="4"/>
      <c r="U10" s="30">
        <v>41457</v>
      </c>
      <c r="V10" s="5"/>
      <c r="W10" s="4"/>
      <c r="Y10" s="30" t="s">
        <v>176</v>
      </c>
      <c r="Z10" s="30" t="s">
        <v>180</v>
      </c>
      <c r="AA10" s="23"/>
      <c r="AB10" s="23"/>
      <c r="AC10" s="9" t="s">
        <v>197</v>
      </c>
      <c r="AD10" s="9" t="s">
        <v>213</v>
      </c>
      <c r="AE10" s="4"/>
      <c r="AH10" s="9">
        <v>1</v>
      </c>
      <c r="AI10" s="38">
        <v>1.99</v>
      </c>
      <c r="AJ10" s="11"/>
      <c r="AM10" s="30" t="s">
        <v>12</v>
      </c>
      <c r="AN10" s="38">
        <f t="shared" si="5"/>
        <v>1.99</v>
      </c>
      <c r="AO10" s="8"/>
      <c r="AP10" s="13">
        <f t="shared" si="6"/>
        <v>0</v>
      </c>
      <c r="AQ10" s="38">
        <f t="shared" si="7"/>
        <v>1.99</v>
      </c>
      <c r="AR10" s="38">
        <v>0</v>
      </c>
      <c r="AS10" s="13">
        <f t="shared" si="8"/>
        <v>0</v>
      </c>
      <c r="AT10" s="38">
        <f t="shared" si="9"/>
        <v>1.99</v>
      </c>
      <c r="AU10" s="38">
        <v>0</v>
      </c>
      <c r="AV10" s="13">
        <f t="shared" si="10"/>
        <v>0</v>
      </c>
      <c r="AW10" s="38">
        <f t="shared" si="11"/>
        <v>1.99</v>
      </c>
      <c r="AX10" s="38">
        <v>0</v>
      </c>
      <c r="AY10" s="13"/>
      <c r="AZ10" s="10"/>
      <c r="BA10" s="8"/>
      <c r="BB10" s="11"/>
      <c r="BN10" s="38">
        <v>0</v>
      </c>
      <c r="BO10" s="55">
        <v>1</v>
      </c>
    </row>
    <row r="11" spans="1:67" x14ac:dyDescent="0.2">
      <c r="A11" s="4" t="s">
        <v>139</v>
      </c>
      <c r="B11" s="50">
        <v>4343</v>
      </c>
      <c r="C11" s="9" t="s">
        <v>216</v>
      </c>
      <c r="D11" s="9" t="s">
        <v>220</v>
      </c>
      <c r="E11" s="9" t="s">
        <v>234</v>
      </c>
      <c r="F11" s="9" t="s">
        <v>250</v>
      </c>
      <c r="G11" s="4"/>
      <c r="H11" s="9" t="s">
        <v>266</v>
      </c>
      <c r="I11" s="4"/>
      <c r="K11" s="4" t="str">
        <f t="shared" si="1"/>
        <v>WV</v>
      </c>
      <c r="L11" s="4" t="str">
        <f t="shared" si="2"/>
        <v>WOOD</v>
      </c>
      <c r="M11" s="4" t="str">
        <f t="shared" si="3"/>
        <v>Waverly</v>
      </c>
      <c r="N11" s="4"/>
      <c r="O11" s="4" t="str">
        <f t="shared" si="4"/>
        <v>26184</v>
      </c>
      <c r="P11" s="4"/>
      <c r="U11" s="30">
        <v>41460</v>
      </c>
      <c r="V11" s="5"/>
      <c r="W11" s="4"/>
      <c r="Y11" s="30" t="s">
        <v>176</v>
      </c>
      <c r="Z11" s="30" t="s">
        <v>181</v>
      </c>
      <c r="AA11" s="23"/>
      <c r="AB11" s="23"/>
      <c r="AC11" s="9" t="s">
        <v>198</v>
      </c>
      <c r="AD11" s="9" t="s">
        <v>211</v>
      </c>
      <c r="AE11" s="4"/>
      <c r="AH11" s="9">
        <v>1</v>
      </c>
      <c r="AI11" s="38">
        <v>6.99</v>
      </c>
      <c r="AJ11" s="11"/>
      <c r="AM11" s="30" t="s">
        <v>12</v>
      </c>
      <c r="AN11" s="38">
        <f t="shared" si="5"/>
        <v>6.99</v>
      </c>
      <c r="AO11" s="8"/>
      <c r="AP11" s="13">
        <f t="shared" si="6"/>
        <v>0</v>
      </c>
      <c r="AQ11" s="38">
        <f t="shared" si="7"/>
        <v>6.99</v>
      </c>
      <c r="AR11" s="38">
        <v>0</v>
      </c>
      <c r="AS11" s="13">
        <f t="shared" si="8"/>
        <v>0</v>
      </c>
      <c r="AT11" s="38">
        <f t="shared" si="9"/>
        <v>6.99</v>
      </c>
      <c r="AU11" s="38">
        <v>0</v>
      </c>
      <c r="AV11" s="13">
        <f t="shared" si="10"/>
        <v>0</v>
      </c>
      <c r="AW11" s="38">
        <f t="shared" si="11"/>
        <v>6.99</v>
      </c>
      <c r="AX11" s="38">
        <v>0</v>
      </c>
      <c r="AY11" s="13"/>
      <c r="AZ11" s="10"/>
      <c r="BA11" s="8"/>
      <c r="BB11" s="11"/>
      <c r="BN11" s="38">
        <v>0</v>
      </c>
      <c r="BO11" s="55">
        <v>1</v>
      </c>
    </row>
    <row r="12" spans="1:67" x14ac:dyDescent="0.2">
      <c r="A12" s="4" t="s">
        <v>139</v>
      </c>
      <c r="B12" s="50">
        <v>4344</v>
      </c>
      <c r="C12" s="9" t="s">
        <v>216</v>
      </c>
      <c r="D12" s="9" t="s">
        <v>220</v>
      </c>
      <c r="E12" s="9" t="s">
        <v>234</v>
      </c>
      <c r="F12" s="9" t="s">
        <v>250</v>
      </c>
      <c r="G12" s="4"/>
      <c r="H12" s="9" t="s">
        <v>266</v>
      </c>
      <c r="I12" s="4"/>
      <c r="K12" s="4" t="str">
        <f t="shared" si="1"/>
        <v>WV</v>
      </c>
      <c r="L12" s="4" t="str">
        <f t="shared" si="2"/>
        <v>WOOD</v>
      </c>
      <c r="M12" s="4" t="str">
        <f t="shared" si="3"/>
        <v>Waverly</v>
      </c>
      <c r="N12" s="4"/>
      <c r="O12" s="4" t="str">
        <f t="shared" si="4"/>
        <v>26184</v>
      </c>
      <c r="P12" s="4"/>
      <c r="U12" s="30">
        <v>41460</v>
      </c>
      <c r="V12" s="5"/>
      <c r="W12" s="4"/>
      <c r="Y12" s="30" t="s">
        <v>176</v>
      </c>
      <c r="Z12" s="30" t="s">
        <v>182</v>
      </c>
      <c r="AA12" s="23"/>
      <c r="AB12" s="23"/>
      <c r="AC12" s="9" t="s">
        <v>199</v>
      </c>
      <c r="AD12" s="9" t="s">
        <v>211</v>
      </c>
      <c r="AE12" s="4"/>
      <c r="AH12" s="9">
        <v>1</v>
      </c>
      <c r="AI12" s="38">
        <v>6.99</v>
      </c>
      <c r="AJ12" s="11"/>
      <c r="AM12" s="30" t="s">
        <v>12</v>
      </c>
      <c r="AN12" s="38">
        <f t="shared" si="5"/>
        <v>6.99</v>
      </c>
      <c r="AO12" s="8"/>
      <c r="AP12" s="13">
        <f t="shared" si="6"/>
        <v>0</v>
      </c>
      <c r="AQ12" s="38">
        <f t="shared" si="7"/>
        <v>6.99</v>
      </c>
      <c r="AR12" s="38">
        <v>0</v>
      </c>
      <c r="AS12" s="13">
        <f t="shared" si="8"/>
        <v>0</v>
      </c>
      <c r="AT12" s="38">
        <f t="shared" si="9"/>
        <v>6.99</v>
      </c>
      <c r="AU12" s="38">
        <v>0</v>
      </c>
      <c r="AV12" s="13">
        <f t="shared" si="10"/>
        <v>0</v>
      </c>
      <c r="AW12" s="38">
        <f t="shared" si="11"/>
        <v>6.99</v>
      </c>
      <c r="AX12" s="38">
        <v>0</v>
      </c>
      <c r="AY12" s="13"/>
      <c r="AZ12" s="10"/>
      <c r="BA12" s="8"/>
      <c r="BB12" s="11"/>
      <c r="BN12" s="38">
        <v>0</v>
      </c>
      <c r="BO12" s="55">
        <v>1</v>
      </c>
    </row>
    <row r="13" spans="1:67" x14ac:dyDescent="0.2">
      <c r="A13" s="4" t="s">
        <v>139</v>
      </c>
      <c r="B13" s="50">
        <v>4756</v>
      </c>
      <c r="C13" s="9" t="s">
        <v>216</v>
      </c>
      <c r="D13" s="9" t="s">
        <v>221</v>
      </c>
      <c r="E13" s="9" t="s">
        <v>235</v>
      </c>
      <c r="F13" s="9" t="s">
        <v>251</v>
      </c>
      <c r="G13" s="4"/>
      <c r="H13" s="9" t="s">
        <v>267</v>
      </c>
      <c r="I13" s="4"/>
      <c r="K13" s="4" t="str">
        <f t="shared" si="1"/>
        <v>OK</v>
      </c>
      <c r="L13" s="4" t="str">
        <f t="shared" si="2"/>
        <v>OKLAHOMA</v>
      </c>
      <c r="M13" s="4" t="str">
        <f t="shared" si="3"/>
        <v>Midwest City</v>
      </c>
      <c r="N13" s="4"/>
      <c r="O13" s="4" t="str">
        <f t="shared" si="4"/>
        <v>73110</v>
      </c>
      <c r="P13" s="4"/>
      <c r="U13" s="30">
        <v>41463</v>
      </c>
      <c r="V13" s="5"/>
      <c r="W13" s="4"/>
      <c r="Y13" s="30" t="s">
        <v>176</v>
      </c>
      <c r="Z13" s="30" t="s">
        <v>179</v>
      </c>
      <c r="AA13" s="23"/>
      <c r="AB13" s="23"/>
      <c r="AC13" s="9" t="s">
        <v>196</v>
      </c>
      <c r="AD13" s="9" t="s">
        <v>212</v>
      </c>
      <c r="AE13" s="4"/>
      <c r="AH13" s="9">
        <v>1</v>
      </c>
      <c r="AI13" s="38">
        <v>0</v>
      </c>
      <c r="AJ13" s="11"/>
      <c r="AM13" s="30" t="s">
        <v>12</v>
      </c>
      <c r="AN13" s="38">
        <f t="shared" si="5"/>
        <v>0</v>
      </c>
      <c r="AO13" s="8"/>
      <c r="AP13" s="13">
        <f t="shared" si="6"/>
        <v>0</v>
      </c>
      <c r="AQ13" s="38">
        <f t="shared" si="7"/>
        <v>0</v>
      </c>
      <c r="AR13" s="38">
        <v>0</v>
      </c>
      <c r="AS13" s="13">
        <f t="shared" si="8"/>
        <v>0</v>
      </c>
      <c r="AT13" s="38">
        <f t="shared" si="9"/>
        <v>0</v>
      </c>
      <c r="AU13" s="38">
        <v>0</v>
      </c>
      <c r="AV13" s="13">
        <f t="shared" si="10"/>
        <v>0</v>
      </c>
      <c r="AW13" s="38">
        <f t="shared" si="11"/>
        <v>0</v>
      </c>
      <c r="AX13" s="38">
        <v>0</v>
      </c>
      <c r="AY13" s="13"/>
      <c r="AZ13" s="10"/>
      <c r="BA13" s="8"/>
      <c r="BB13" s="11"/>
      <c r="BN13" s="38">
        <v>0</v>
      </c>
      <c r="BO13" s="55">
        <v>1</v>
      </c>
    </row>
    <row r="14" spans="1:67" x14ac:dyDescent="0.2">
      <c r="A14" s="4" t="s">
        <v>139</v>
      </c>
      <c r="B14" s="50">
        <v>5463</v>
      </c>
      <c r="C14" s="9" t="s">
        <v>216</v>
      </c>
      <c r="D14" s="9" t="s">
        <v>222</v>
      </c>
      <c r="E14" s="9" t="s">
        <v>236</v>
      </c>
      <c r="F14" s="9" t="s">
        <v>252</v>
      </c>
      <c r="G14" s="4"/>
      <c r="H14" s="9" t="s">
        <v>268</v>
      </c>
      <c r="I14" s="4"/>
      <c r="K14" s="4" t="str">
        <f t="shared" si="1"/>
        <v>WI</v>
      </c>
      <c r="L14" s="4" t="str">
        <f t="shared" si="2"/>
        <v>ONEIDA</v>
      </c>
      <c r="M14" s="4" t="str">
        <f t="shared" si="3"/>
        <v>Hazelhurst</v>
      </c>
      <c r="N14" s="4"/>
      <c r="O14" s="4" t="str">
        <f t="shared" si="4"/>
        <v>54531</v>
      </c>
      <c r="P14" s="4"/>
      <c r="U14" s="30">
        <v>41463</v>
      </c>
      <c r="V14" s="5"/>
      <c r="W14" s="4"/>
      <c r="Y14" s="30" t="s">
        <v>176</v>
      </c>
      <c r="Z14" s="30" t="s">
        <v>183</v>
      </c>
      <c r="AA14" s="23"/>
      <c r="AB14" s="23"/>
      <c r="AC14" s="9" t="s">
        <v>200</v>
      </c>
      <c r="AD14" s="9" t="s">
        <v>213</v>
      </c>
      <c r="AE14" s="4"/>
      <c r="AH14" s="9">
        <v>1</v>
      </c>
      <c r="AI14" s="38">
        <v>1.99</v>
      </c>
      <c r="AJ14" s="11"/>
      <c r="AM14" s="30" t="s">
        <v>12</v>
      </c>
      <c r="AN14" s="38">
        <f t="shared" si="5"/>
        <v>1.99</v>
      </c>
      <c r="AO14" s="8"/>
      <c r="AP14" s="13">
        <f t="shared" si="6"/>
        <v>5.0251256281407038E-2</v>
      </c>
      <c r="AQ14" s="38">
        <f t="shared" si="7"/>
        <v>1.99</v>
      </c>
      <c r="AR14" s="38">
        <v>0.1</v>
      </c>
      <c r="AS14" s="13">
        <f t="shared" si="8"/>
        <v>0</v>
      </c>
      <c r="AT14" s="38">
        <f t="shared" si="9"/>
        <v>1.99</v>
      </c>
      <c r="AU14" s="38">
        <v>0</v>
      </c>
      <c r="AV14" s="13">
        <f t="shared" si="10"/>
        <v>0</v>
      </c>
      <c r="AW14" s="38">
        <f t="shared" si="11"/>
        <v>1.99</v>
      </c>
      <c r="AX14" s="38">
        <v>0</v>
      </c>
      <c r="AY14" s="13"/>
      <c r="AZ14" s="10"/>
      <c r="BA14" s="8"/>
      <c r="BB14" s="11"/>
      <c r="BN14" s="38">
        <v>0.1</v>
      </c>
      <c r="BO14" s="55">
        <v>1</v>
      </c>
    </row>
    <row r="15" spans="1:67" x14ac:dyDescent="0.2">
      <c r="A15" s="4" t="s">
        <v>139</v>
      </c>
      <c r="B15" s="50">
        <v>5559</v>
      </c>
      <c r="C15" s="9" t="s">
        <v>216</v>
      </c>
      <c r="D15" s="9" t="s">
        <v>223</v>
      </c>
      <c r="E15" s="9" t="s">
        <v>237</v>
      </c>
      <c r="F15" s="9" t="s">
        <v>253</v>
      </c>
      <c r="G15" s="4"/>
      <c r="H15" s="9" t="s">
        <v>269</v>
      </c>
      <c r="I15" s="4"/>
      <c r="K15" s="4" t="str">
        <f t="shared" si="1"/>
        <v>GA</v>
      </c>
      <c r="L15" s="4" t="str">
        <f t="shared" si="2"/>
        <v>0</v>
      </c>
      <c r="M15" s="4" t="str">
        <f t="shared" si="3"/>
        <v>Smyrna</v>
      </c>
      <c r="N15" s="4"/>
      <c r="O15" s="4" t="str">
        <f t="shared" si="4"/>
        <v>30082</v>
      </c>
      <c r="P15" s="4"/>
      <c r="U15" s="30">
        <v>41463</v>
      </c>
      <c r="V15" s="5"/>
      <c r="W15" s="4"/>
      <c r="Y15" s="30" t="s">
        <v>176</v>
      </c>
      <c r="Z15" s="30" t="s">
        <v>184</v>
      </c>
      <c r="AA15" s="23"/>
      <c r="AB15" s="23"/>
      <c r="AC15" s="9" t="s">
        <v>201</v>
      </c>
      <c r="AD15" s="9" t="s">
        <v>213</v>
      </c>
      <c r="AE15" s="4"/>
      <c r="AH15" s="9">
        <v>1</v>
      </c>
      <c r="AI15" s="38">
        <v>3.99</v>
      </c>
      <c r="AJ15" s="11"/>
      <c r="AM15" s="30" t="s">
        <v>12</v>
      </c>
      <c r="AN15" s="38">
        <f t="shared" si="5"/>
        <v>3.99</v>
      </c>
      <c r="AO15" s="8"/>
      <c r="AP15" s="13">
        <f t="shared" si="6"/>
        <v>0</v>
      </c>
      <c r="AQ15" s="38">
        <f t="shared" si="7"/>
        <v>3.99</v>
      </c>
      <c r="AR15" s="38">
        <v>0</v>
      </c>
      <c r="AS15" s="13">
        <f t="shared" si="8"/>
        <v>0</v>
      </c>
      <c r="AT15" s="38">
        <f t="shared" si="9"/>
        <v>3.99</v>
      </c>
      <c r="AU15" s="38">
        <v>0</v>
      </c>
      <c r="AV15" s="13">
        <f t="shared" si="10"/>
        <v>0</v>
      </c>
      <c r="AW15" s="38">
        <f t="shared" si="11"/>
        <v>3.99</v>
      </c>
      <c r="AX15" s="38">
        <v>0</v>
      </c>
      <c r="AY15" s="13"/>
      <c r="AZ15" s="10"/>
      <c r="BA15" s="8"/>
      <c r="BB15" s="11"/>
      <c r="BN15" s="38">
        <v>0</v>
      </c>
      <c r="BO15" s="55">
        <v>1</v>
      </c>
    </row>
    <row r="16" spans="1:67" x14ac:dyDescent="0.2">
      <c r="A16" s="4" t="s">
        <v>139</v>
      </c>
      <c r="B16" s="50">
        <v>7285</v>
      </c>
      <c r="C16" s="9" t="s">
        <v>216</v>
      </c>
      <c r="D16" s="9" t="s">
        <v>224</v>
      </c>
      <c r="E16" s="9" t="s">
        <v>238</v>
      </c>
      <c r="F16" s="9" t="s">
        <v>254</v>
      </c>
      <c r="G16" s="4"/>
      <c r="H16" s="9" t="s">
        <v>270</v>
      </c>
      <c r="I16" s="4"/>
      <c r="K16" s="4" t="str">
        <f t="shared" si="1"/>
        <v>NE</v>
      </c>
      <c r="L16" s="4" t="str">
        <f t="shared" si="2"/>
        <v>DOUGLAS</v>
      </c>
      <c r="M16" s="4" t="str">
        <f t="shared" si="3"/>
        <v>Omaha</v>
      </c>
      <c r="N16" s="4"/>
      <c r="O16" s="4" t="str">
        <f t="shared" si="4"/>
        <v>68135</v>
      </c>
      <c r="P16" s="4"/>
      <c r="U16" s="30">
        <v>41465</v>
      </c>
      <c r="V16" s="5"/>
      <c r="W16" s="4"/>
      <c r="Y16" s="30" t="s">
        <v>176</v>
      </c>
      <c r="Z16" s="30" t="s">
        <v>185</v>
      </c>
      <c r="AA16" s="23"/>
      <c r="AB16" s="23"/>
      <c r="AC16" s="9" t="s">
        <v>202</v>
      </c>
      <c r="AD16" s="9" t="s">
        <v>211</v>
      </c>
      <c r="AE16" s="4"/>
      <c r="AH16" s="9">
        <v>1</v>
      </c>
      <c r="AI16" s="38">
        <v>9.99</v>
      </c>
      <c r="AJ16" s="11"/>
      <c r="AM16" s="30" t="s">
        <v>12</v>
      </c>
      <c r="AN16" s="38">
        <f t="shared" si="5"/>
        <v>9.99</v>
      </c>
      <c r="AO16" s="8"/>
      <c r="AP16" s="13">
        <f t="shared" si="6"/>
        <v>5.4054054054054057E-2</v>
      </c>
      <c r="AQ16" s="38">
        <f t="shared" si="7"/>
        <v>9.99</v>
      </c>
      <c r="AR16" s="38">
        <v>0.54</v>
      </c>
      <c r="AS16" s="13">
        <f t="shared" si="8"/>
        <v>0</v>
      </c>
      <c r="AT16" s="38">
        <f t="shared" si="9"/>
        <v>9.99</v>
      </c>
      <c r="AU16" s="38">
        <v>0</v>
      </c>
      <c r="AV16" s="13">
        <f t="shared" si="10"/>
        <v>0</v>
      </c>
      <c r="AW16" s="38">
        <f t="shared" si="11"/>
        <v>9.99</v>
      </c>
      <c r="AX16" s="38">
        <v>0</v>
      </c>
      <c r="AY16" s="13"/>
      <c r="AZ16" s="10"/>
      <c r="BA16" s="8"/>
      <c r="BB16" s="11"/>
      <c r="BN16" s="38">
        <v>0.54</v>
      </c>
      <c r="BO16" s="55">
        <v>1</v>
      </c>
    </row>
    <row r="17" spans="1:67" x14ac:dyDescent="0.2">
      <c r="A17" s="4" t="s">
        <v>139</v>
      </c>
      <c r="B17" s="50">
        <v>7573</v>
      </c>
      <c r="C17" s="9" t="s">
        <v>216</v>
      </c>
      <c r="D17" s="9" t="s">
        <v>225</v>
      </c>
      <c r="E17" s="9" t="s">
        <v>239</v>
      </c>
      <c r="F17" s="9" t="s">
        <v>255</v>
      </c>
      <c r="G17" s="4"/>
      <c r="H17" s="9" t="s">
        <v>271</v>
      </c>
      <c r="I17" s="4"/>
      <c r="K17" s="4" t="str">
        <f t="shared" si="1"/>
        <v>MI</v>
      </c>
      <c r="L17" s="4" t="str">
        <f t="shared" si="2"/>
        <v>SAGINAW</v>
      </c>
      <c r="M17" s="4" t="str">
        <f t="shared" si="3"/>
        <v>Saginaw</v>
      </c>
      <c r="N17" s="4"/>
      <c r="O17" s="4" t="str">
        <f t="shared" si="4"/>
        <v>48602</v>
      </c>
      <c r="P17" s="4"/>
      <c r="U17" s="30">
        <v>41465</v>
      </c>
      <c r="V17" s="5"/>
      <c r="W17" s="4"/>
      <c r="Y17" s="30" t="s">
        <v>176</v>
      </c>
      <c r="Z17" s="30" t="s">
        <v>186</v>
      </c>
      <c r="AA17" s="23"/>
      <c r="AB17" s="23"/>
      <c r="AC17" s="9" t="s">
        <v>203</v>
      </c>
      <c r="AD17" s="9" t="s">
        <v>213</v>
      </c>
      <c r="AE17" s="4"/>
      <c r="AH17" s="9">
        <v>1</v>
      </c>
      <c r="AI17" s="38">
        <v>1.99</v>
      </c>
      <c r="AJ17" s="11"/>
      <c r="AM17" s="30" t="s">
        <v>12</v>
      </c>
      <c r="AN17" s="38">
        <f t="shared" si="5"/>
        <v>1.99</v>
      </c>
      <c r="AO17" s="8"/>
      <c r="AP17" s="13">
        <f t="shared" si="6"/>
        <v>0</v>
      </c>
      <c r="AQ17" s="38">
        <f t="shared" si="7"/>
        <v>1.99</v>
      </c>
      <c r="AR17" s="38">
        <v>0</v>
      </c>
      <c r="AS17" s="13">
        <f t="shared" si="8"/>
        <v>0</v>
      </c>
      <c r="AT17" s="38">
        <f t="shared" si="9"/>
        <v>1.99</v>
      </c>
      <c r="AU17" s="38">
        <v>0</v>
      </c>
      <c r="AV17" s="13">
        <f t="shared" si="10"/>
        <v>0</v>
      </c>
      <c r="AW17" s="38">
        <f t="shared" si="11"/>
        <v>1.99</v>
      </c>
      <c r="AX17" s="38">
        <v>0</v>
      </c>
      <c r="AY17" s="13"/>
      <c r="AZ17" s="10"/>
      <c r="BA17" s="8"/>
      <c r="BB17" s="11"/>
      <c r="BN17" s="38">
        <v>0</v>
      </c>
      <c r="BO17" s="55">
        <v>1</v>
      </c>
    </row>
    <row r="18" spans="1:67" x14ac:dyDescent="0.2">
      <c r="A18" s="4" t="s">
        <v>139</v>
      </c>
      <c r="B18" s="50">
        <v>13329</v>
      </c>
      <c r="C18" s="9" t="s">
        <v>216</v>
      </c>
      <c r="D18" s="9" t="s">
        <v>226</v>
      </c>
      <c r="E18" s="9" t="s">
        <v>240</v>
      </c>
      <c r="F18" s="9" t="s">
        <v>256</v>
      </c>
      <c r="G18" s="4"/>
      <c r="H18" s="9" t="s">
        <v>272</v>
      </c>
      <c r="I18" s="4"/>
      <c r="K18" s="4" t="str">
        <f t="shared" si="1"/>
        <v>FL</v>
      </c>
      <c r="L18" s="4" t="str">
        <f t="shared" si="2"/>
        <v>HILLSBOROUGH</v>
      </c>
      <c r="M18" s="4" t="str">
        <f t="shared" si="3"/>
        <v>PLANT CITY</v>
      </c>
      <c r="N18" s="4"/>
      <c r="O18" s="4" t="str">
        <f t="shared" si="4"/>
        <v>33566</v>
      </c>
      <c r="P18" s="4"/>
      <c r="U18" s="30">
        <v>41473</v>
      </c>
      <c r="V18" s="5"/>
      <c r="W18" s="4"/>
      <c r="Y18" s="30" t="s">
        <v>176</v>
      </c>
      <c r="Z18" s="30" t="s">
        <v>187</v>
      </c>
      <c r="AA18" s="23"/>
      <c r="AB18" s="23"/>
      <c r="AC18" s="9" t="s">
        <v>204</v>
      </c>
      <c r="AD18" s="9" t="s">
        <v>211</v>
      </c>
      <c r="AE18" s="4"/>
      <c r="AH18" s="9">
        <v>1</v>
      </c>
      <c r="AI18" s="38">
        <v>8.99</v>
      </c>
      <c r="AJ18" s="11"/>
      <c r="AM18" s="30" t="s">
        <v>12</v>
      </c>
      <c r="AN18" s="38">
        <f t="shared" si="5"/>
        <v>8.99</v>
      </c>
      <c r="AO18" s="8"/>
      <c r="AP18" s="13">
        <f t="shared" si="6"/>
        <v>0</v>
      </c>
      <c r="AQ18" s="38">
        <f t="shared" si="7"/>
        <v>8.99</v>
      </c>
      <c r="AR18" s="38">
        <v>0</v>
      </c>
      <c r="AS18" s="13">
        <f t="shared" si="8"/>
        <v>0</v>
      </c>
      <c r="AT18" s="38">
        <f t="shared" si="9"/>
        <v>8.99</v>
      </c>
      <c r="AU18" s="38">
        <v>0</v>
      </c>
      <c r="AV18" s="13">
        <f t="shared" si="10"/>
        <v>0</v>
      </c>
      <c r="AW18" s="38">
        <f t="shared" si="11"/>
        <v>8.99</v>
      </c>
      <c r="AX18" s="38">
        <v>0</v>
      </c>
      <c r="AY18" s="13"/>
      <c r="AZ18" s="10"/>
      <c r="BA18" s="8"/>
      <c r="BB18" s="11"/>
      <c r="BN18" s="38">
        <v>0</v>
      </c>
      <c r="BO18" s="55">
        <v>1</v>
      </c>
    </row>
    <row r="19" spans="1:67" x14ac:dyDescent="0.2">
      <c r="A19" s="4" t="s">
        <v>139</v>
      </c>
      <c r="B19" s="50">
        <v>13446</v>
      </c>
      <c r="C19" s="9" t="s">
        <v>216</v>
      </c>
      <c r="D19" s="9" t="s">
        <v>227</v>
      </c>
      <c r="E19" s="9" t="s">
        <v>241</v>
      </c>
      <c r="F19" s="9" t="s">
        <v>257</v>
      </c>
      <c r="G19" s="4"/>
      <c r="H19" s="9" t="s">
        <v>273</v>
      </c>
      <c r="I19" s="4"/>
      <c r="K19" s="4" t="str">
        <f t="shared" si="1"/>
        <v>IL</v>
      </c>
      <c r="L19" s="4" t="str">
        <f t="shared" si="2"/>
        <v>MCLEAN</v>
      </c>
      <c r="M19" s="4" t="str">
        <f t="shared" si="3"/>
        <v>Bloomington</v>
      </c>
      <c r="N19" s="4"/>
      <c r="O19" s="4" t="str">
        <f t="shared" si="4"/>
        <v>61704</v>
      </c>
      <c r="P19" s="4"/>
      <c r="U19" s="30">
        <v>41473</v>
      </c>
      <c r="V19" s="5"/>
      <c r="W19" s="4"/>
      <c r="Y19" s="30" t="s">
        <v>176</v>
      </c>
      <c r="Z19" s="30" t="s">
        <v>188</v>
      </c>
      <c r="AA19" s="23"/>
      <c r="AB19" s="23"/>
      <c r="AC19" s="9" t="s">
        <v>205</v>
      </c>
      <c r="AD19" s="9" t="s">
        <v>213</v>
      </c>
      <c r="AE19" s="4"/>
      <c r="AH19" s="9">
        <v>1</v>
      </c>
      <c r="AI19" s="38">
        <v>3.99</v>
      </c>
      <c r="AJ19" s="11"/>
      <c r="AM19" s="30" t="s">
        <v>12</v>
      </c>
      <c r="AN19" s="38">
        <f t="shared" si="5"/>
        <v>3.99</v>
      </c>
      <c r="AO19" s="8"/>
      <c r="AP19" s="13">
        <f t="shared" si="6"/>
        <v>0</v>
      </c>
      <c r="AQ19" s="38">
        <f t="shared" si="7"/>
        <v>3.99</v>
      </c>
      <c r="AR19" s="38">
        <v>0</v>
      </c>
      <c r="AS19" s="13">
        <f t="shared" si="8"/>
        <v>0</v>
      </c>
      <c r="AT19" s="38">
        <f t="shared" si="9"/>
        <v>3.99</v>
      </c>
      <c r="AU19" s="38">
        <v>0</v>
      </c>
      <c r="AV19" s="13">
        <f t="shared" si="10"/>
        <v>0</v>
      </c>
      <c r="AW19" s="38">
        <f t="shared" si="11"/>
        <v>3.99</v>
      </c>
      <c r="AX19" s="38">
        <v>0</v>
      </c>
      <c r="AY19" s="13"/>
      <c r="AZ19" s="10"/>
      <c r="BA19" s="8"/>
      <c r="BB19" s="11"/>
      <c r="BN19" s="38">
        <v>0</v>
      </c>
      <c r="BO19" s="55">
        <v>1</v>
      </c>
    </row>
    <row r="20" spans="1:67" x14ac:dyDescent="0.2">
      <c r="A20" s="4" t="s">
        <v>139</v>
      </c>
      <c r="B20" s="50">
        <v>15416</v>
      </c>
      <c r="C20" s="9" t="s">
        <v>216</v>
      </c>
      <c r="D20" s="9" t="s">
        <v>228</v>
      </c>
      <c r="E20" s="9" t="s">
        <v>242</v>
      </c>
      <c r="F20" s="9" t="s">
        <v>258</v>
      </c>
      <c r="G20" s="4"/>
      <c r="H20" s="9" t="s">
        <v>274</v>
      </c>
      <c r="I20" s="4"/>
      <c r="K20" s="4" t="str">
        <f t="shared" si="1"/>
        <v>HI</v>
      </c>
      <c r="L20" s="4" t="str">
        <f t="shared" si="2"/>
        <v>HONOLULU</v>
      </c>
      <c r="M20" s="4" t="str">
        <f t="shared" si="3"/>
        <v>Honolulu</v>
      </c>
      <c r="N20" s="4"/>
      <c r="O20" s="4" t="str">
        <f t="shared" si="4"/>
        <v>96813</v>
      </c>
      <c r="P20" s="4"/>
      <c r="U20" s="30">
        <v>41477</v>
      </c>
      <c r="V20" s="5"/>
      <c r="W20" s="4"/>
      <c r="Y20" s="30" t="s">
        <v>176</v>
      </c>
      <c r="Z20" s="30" t="s">
        <v>177</v>
      </c>
      <c r="AA20" s="23"/>
      <c r="AB20" s="23"/>
      <c r="AC20" s="9" t="s">
        <v>194</v>
      </c>
      <c r="AD20" s="9" t="s">
        <v>211</v>
      </c>
      <c r="AE20" s="4"/>
      <c r="AH20" s="9">
        <v>1</v>
      </c>
      <c r="AI20" s="38">
        <v>9.99</v>
      </c>
      <c r="AJ20" s="11"/>
      <c r="AM20" s="30" t="s">
        <v>12</v>
      </c>
      <c r="AN20" s="38">
        <f t="shared" si="5"/>
        <v>9.99</v>
      </c>
      <c r="AO20" s="8"/>
      <c r="AP20" s="13">
        <f t="shared" si="6"/>
        <v>4.004004004004004E-2</v>
      </c>
      <c r="AQ20" s="38">
        <f t="shared" si="7"/>
        <v>9.99</v>
      </c>
      <c r="AR20" s="38">
        <v>0.4</v>
      </c>
      <c r="AS20" s="13">
        <f t="shared" si="8"/>
        <v>4.004004004004004E-3</v>
      </c>
      <c r="AT20" s="38">
        <f t="shared" si="9"/>
        <v>9.99</v>
      </c>
      <c r="AU20" s="38">
        <v>0.04</v>
      </c>
      <c r="AV20" s="13">
        <f t="shared" si="10"/>
        <v>0</v>
      </c>
      <c r="AW20" s="38">
        <f t="shared" si="11"/>
        <v>9.99</v>
      </c>
      <c r="AX20" s="38">
        <v>0</v>
      </c>
      <c r="AY20" s="13"/>
      <c r="AZ20" s="10"/>
      <c r="BA20" s="8"/>
      <c r="BB20" s="11"/>
      <c r="BN20" s="38">
        <v>0.44</v>
      </c>
      <c r="BO20" s="55">
        <v>1</v>
      </c>
    </row>
    <row r="21" spans="1:67" x14ac:dyDescent="0.2">
      <c r="A21" s="4" t="s">
        <v>139</v>
      </c>
      <c r="B21" s="50">
        <v>15823</v>
      </c>
      <c r="C21" s="9" t="s">
        <v>216</v>
      </c>
      <c r="D21" s="9" t="s">
        <v>229</v>
      </c>
      <c r="E21" s="9" t="s">
        <v>243</v>
      </c>
      <c r="F21" s="9" t="s">
        <v>259</v>
      </c>
      <c r="G21" s="4"/>
      <c r="H21" s="9" t="s">
        <v>275</v>
      </c>
      <c r="I21" s="4"/>
      <c r="K21" s="4" t="str">
        <f t="shared" si="1"/>
        <v>NJ</v>
      </c>
      <c r="L21" s="4" t="str">
        <f t="shared" si="2"/>
        <v>BERGEN</v>
      </c>
      <c r="M21" s="4" t="str">
        <f t="shared" si="3"/>
        <v>glen rock</v>
      </c>
      <c r="N21" s="4"/>
      <c r="O21" s="4" t="str">
        <f t="shared" si="4"/>
        <v>07452</v>
      </c>
      <c r="P21" s="4"/>
      <c r="U21" s="30">
        <v>41477</v>
      </c>
      <c r="V21" s="5"/>
      <c r="W21" s="4"/>
      <c r="Y21" s="30" t="s">
        <v>176</v>
      </c>
      <c r="Z21" s="30" t="s">
        <v>189</v>
      </c>
      <c r="AA21" s="23"/>
      <c r="AB21" s="23"/>
      <c r="AC21" s="9" t="s">
        <v>206</v>
      </c>
      <c r="AD21" s="9" t="s">
        <v>214</v>
      </c>
      <c r="AE21" s="4"/>
      <c r="AH21" s="9">
        <v>1</v>
      </c>
      <c r="AI21" s="38">
        <v>0</v>
      </c>
      <c r="AJ21" s="11"/>
      <c r="AM21" s="30" t="s">
        <v>12</v>
      </c>
      <c r="AN21" s="38">
        <f t="shared" si="5"/>
        <v>0</v>
      </c>
      <c r="AO21" s="8"/>
      <c r="AP21" s="13">
        <f t="shared" si="6"/>
        <v>0</v>
      </c>
      <c r="AQ21" s="38">
        <f t="shared" si="7"/>
        <v>0</v>
      </c>
      <c r="AR21" s="38">
        <v>0</v>
      </c>
      <c r="AS21" s="13">
        <f t="shared" si="8"/>
        <v>0</v>
      </c>
      <c r="AT21" s="38">
        <f t="shared" si="9"/>
        <v>0</v>
      </c>
      <c r="AU21" s="38">
        <v>0</v>
      </c>
      <c r="AV21" s="13">
        <f t="shared" si="10"/>
        <v>0</v>
      </c>
      <c r="AW21" s="38">
        <f t="shared" si="11"/>
        <v>0</v>
      </c>
      <c r="AX21" s="38">
        <v>0</v>
      </c>
      <c r="AY21" s="13"/>
      <c r="AZ21" s="10"/>
      <c r="BA21" s="8"/>
      <c r="BB21" s="11"/>
      <c r="BN21" s="38">
        <v>0</v>
      </c>
      <c r="BO21" s="55">
        <v>1</v>
      </c>
    </row>
    <row r="22" spans="1:67" x14ac:dyDescent="0.2">
      <c r="A22" s="4" t="s">
        <v>139</v>
      </c>
      <c r="B22" s="50">
        <v>19002</v>
      </c>
      <c r="C22" s="9" t="s">
        <v>216</v>
      </c>
      <c r="D22" s="9" t="s">
        <v>218</v>
      </c>
      <c r="E22" s="9" t="s">
        <v>244</v>
      </c>
      <c r="F22" s="9" t="s">
        <v>260</v>
      </c>
      <c r="G22" s="4"/>
      <c r="H22" s="9" t="s">
        <v>276</v>
      </c>
      <c r="I22" s="4"/>
      <c r="K22" s="4" t="str">
        <f t="shared" si="1"/>
        <v>TX</v>
      </c>
      <c r="L22" s="4" t="str">
        <f t="shared" si="2"/>
        <v>TARRANT</v>
      </c>
      <c r="M22" s="4" t="str">
        <f t="shared" si="3"/>
        <v>NORTH RICHLAND HILLS</v>
      </c>
      <c r="N22" s="4"/>
      <c r="O22" s="4" t="str">
        <f t="shared" si="4"/>
        <v>76182</v>
      </c>
      <c r="P22" s="4"/>
      <c r="U22" s="30">
        <v>41481</v>
      </c>
      <c r="V22" s="5"/>
      <c r="W22" s="4"/>
      <c r="Y22" s="30" t="s">
        <v>176</v>
      </c>
      <c r="Z22" s="30" t="s">
        <v>190</v>
      </c>
      <c r="AA22" s="23"/>
      <c r="AB22" s="23"/>
      <c r="AC22" s="9" t="s">
        <v>207</v>
      </c>
      <c r="AD22" s="9" t="s">
        <v>215</v>
      </c>
      <c r="AE22" s="4"/>
      <c r="AH22" s="9">
        <v>1</v>
      </c>
      <c r="AI22" s="38">
        <v>6.99</v>
      </c>
      <c r="AJ22" s="11"/>
      <c r="AM22" s="30" t="s">
        <v>12</v>
      </c>
      <c r="AN22" s="38">
        <f t="shared" si="5"/>
        <v>6.99</v>
      </c>
      <c r="AO22" s="8"/>
      <c r="AP22" s="13">
        <f t="shared" si="6"/>
        <v>6.2947067238912732E-2</v>
      </c>
      <c r="AQ22" s="38">
        <f t="shared" si="7"/>
        <v>6.99</v>
      </c>
      <c r="AR22" s="38">
        <v>0.44</v>
      </c>
      <c r="AS22" s="13">
        <f t="shared" si="8"/>
        <v>0</v>
      </c>
      <c r="AT22" s="38">
        <f t="shared" si="9"/>
        <v>6.99</v>
      </c>
      <c r="AU22" s="38">
        <v>0</v>
      </c>
      <c r="AV22" s="13">
        <f t="shared" si="10"/>
        <v>1.8597997138769671E-2</v>
      </c>
      <c r="AW22" s="38">
        <f t="shared" si="11"/>
        <v>6.99</v>
      </c>
      <c r="AX22" s="38">
        <v>0.13</v>
      </c>
      <c r="AY22" s="13"/>
      <c r="AZ22" s="10"/>
      <c r="BA22" s="8"/>
      <c r="BB22" s="11"/>
      <c r="BN22" s="38">
        <v>0.57000000000000006</v>
      </c>
      <c r="BO22" s="55">
        <v>1</v>
      </c>
    </row>
    <row r="23" spans="1:67" x14ac:dyDescent="0.2">
      <c r="A23" s="4" t="s">
        <v>139</v>
      </c>
      <c r="B23" s="50">
        <v>22078</v>
      </c>
      <c r="C23" s="9" t="s">
        <v>216</v>
      </c>
      <c r="D23" s="9" t="s">
        <v>224</v>
      </c>
      <c r="E23" s="9" t="s">
        <v>238</v>
      </c>
      <c r="F23" s="9" t="s">
        <v>254</v>
      </c>
      <c r="G23" s="4"/>
      <c r="H23" s="9" t="s">
        <v>270</v>
      </c>
      <c r="I23" s="4"/>
      <c r="K23" s="4" t="str">
        <f t="shared" si="1"/>
        <v>NE</v>
      </c>
      <c r="L23" s="4" t="str">
        <f t="shared" si="2"/>
        <v>DOUGLAS</v>
      </c>
      <c r="M23" s="4" t="str">
        <f t="shared" si="3"/>
        <v>Omaha</v>
      </c>
      <c r="N23" s="4"/>
      <c r="O23" s="4" t="str">
        <f t="shared" si="4"/>
        <v>68135</v>
      </c>
      <c r="P23" s="4"/>
      <c r="U23" s="30">
        <v>41484</v>
      </c>
      <c r="V23" s="5"/>
      <c r="W23" s="4"/>
      <c r="Y23" s="30" t="s">
        <v>176</v>
      </c>
      <c r="Z23" s="30" t="s">
        <v>191</v>
      </c>
      <c r="AA23" s="23"/>
      <c r="AB23" s="23"/>
      <c r="AC23" s="9" t="s">
        <v>208</v>
      </c>
      <c r="AD23" s="9" t="s">
        <v>211</v>
      </c>
      <c r="AE23" s="4"/>
      <c r="AH23" s="9">
        <v>1</v>
      </c>
      <c r="AI23" s="38">
        <v>9.99</v>
      </c>
      <c r="AJ23" s="11"/>
      <c r="AM23" s="30" t="s">
        <v>12</v>
      </c>
      <c r="AN23" s="38">
        <f t="shared" si="5"/>
        <v>9.99</v>
      </c>
      <c r="AO23" s="8"/>
      <c r="AP23" s="13">
        <f t="shared" si="6"/>
        <v>5.4054054054054057E-2</v>
      </c>
      <c r="AQ23" s="38">
        <f t="shared" si="7"/>
        <v>9.99</v>
      </c>
      <c r="AR23" s="38">
        <v>0.54</v>
      </c>
      <c r="AS23" s="13">
        <f t="shared" si="8"/>
        <v>0</v>
      </c>
      <c r="AT23" s="38">
        <f t="shared" si="9"/>
        <v>9.99</v>
      </c>
      <c r="AU23" s="38">
        <v>0</v>
      </c>
      <c r="AV23" s="13">
        <f t="shared" si="10"/>
        <v>0</v>
      </c>
      <c r="AW23" s="38">
        <f t="shared" si="11"/>
        <v>9.99</v>
      </c>
      <c r="AX23" s="38">
        <v>0</v>
      </c>
      <c r="AY23" s="13"/>
      <c r="AZ23" s="10"/>
      <c r="BA23" s="8"/>
      <c r="BB23" s="11"/>
      <c r="BN23" s="38">
        <v>0.54</v>
      </c>
      <c r="BO23" s="55">
        <v>1</v>
      </c>
    </row>
    <row r="24" spans="1:67" x14ac:dyDescent="0.2">
      <c r="A24" s="4" t="s">
        <v>139</v>
      </c>
      <c r="B24" s="50">
        <v>22099</v>
      </c>
      <c r="C24" s="9" t="s">
        <v>216</v>
      </c>
      <c r="D24" s="9" t="s">
        <v>230</v>
      </c>
      <c r="E24" s="9" t="s">
        <v>245</v>
      </c>
      <c r="F24" s="9" t="s">
        <v>261</v>
      </c>
      <c r="G24" s="4"/>
      <c r="H24" s="9" t="s">
        <v>277</v>
      </c>
      <c r="I24" s="4"/>
      <c r="K24" s="4" t="str">
        <f t="shared" si="1"/>
        <v>OR</v>
      </c>
      <c r="L24" s="4" t="str">
        <f t="shared" si="2"/>
        <v>MARION</v>
      </c>
      <c r="M24" s="4" t="str">
        <f t="shared" si="3"/>
        <v>Salem</v>
      </c>
      <c r="N24" s="4"/>
      <c r="O24" s="4" t="str">
        <f t="shared" si="4"/>
        <v>97301</v>
      </c>
      <c r="P24" s="4"/>
      <c r="U24" s="30">
        <v>41484</v>
      </c>
      <c r="V24" s="5"/>
      <c r="W24" s="4"/>
      <c r="Y24" s="30" t="s">
        <v>176</v>
      </c>
      <c r="Z24" s="30" t="s">
        <v>192</v>
      </c>
      <c r="AA24" s="23"/>
      <c r="AB24" s="23"/>
      <c r="AC24" s="9" t="s">
        <v>209</v>
      </c>
      <c r="AD24" s="9" t="s">
        <v>213</v>
      </c>
      <c r="AE24" s="4"/>
      <c r="AH24" s="9">
        <v>1</v>
      </c>
      <c r="AI24" s="38">
        <v>1.99</v>
      </c>
      <c r="AJ24" s="11"/>
      <c r="AM24" s="30" t="s">
        <v>12</v>
      </c>
      <c r="AN24" s="38">
        <f t="shared" si="5"/>
        <v>1.99</v>
      </c>
      <c r="AO24" s="8"/>
      <c r="AP24" s="13">
        <f t="shared" si="6"/>
        <v>0</v>
      </c>
      <c r="AQ24" s="38">
        <f t="shared" si="7"/>
        <v>1.99</v>
      </c>
      <c r="AR24" s="38">
        <v>0</v>
      </c>
      <c r="AS24" s="13">
        <f t="shared" si="8"/>
        <v>0</v>
      </c>
      <c r="AT24" s="38">
        <f t="shared" si="9"/>
        <v>1.99</v>
      </c>
      <c r="AU24" s="38">
        <v>0</v>
      </c>
      <c r="AV24" s="13">
        <f t="shared" si="10"/>
        <v>0</v>
      </c>
      <c r="AW24" s="38">
        <f t="shared" si="11"/>
        <v>1.99</v>
      </c>
      <c r="AX24" s="38">
        <v>0</v>
      </c>
      <c r="AY24" s="13"/>
      <c r="AZ24" s="10"/>
      <c r="BA24" s="8"/>
      <c r="BB24" s="11"/>
      <c r="BN24" s="38">
        <v>0</v>
      </c>
      <c r="BO24" s="55">
        <v>1</v>
      </c>
    </row>
    <row r="25" spans="1:67" x14ac:dyDescent="0.2">
      <c r="A25" s="4" t="s">
        <v>139</v>
      </c>
      <c r="B25" s="50">
        <v>27311</v>
      </c>
      <c r="C25" s="9" t="s">
        <v>216</v>
      </c>
      <c r="D25" s="9" t="s">
        <v>217</v>
      </c>
      <c r="E25" s="9" t="s">
        <v>246</v>
      </c>
      <c r="F25" s="9" t="s">
        <v>262</v>
      </c>
      <c r="G25" s="4"/>
      <c r="H25" s="9" t="s">
        <v>278</v>
      </c>
      <c r="I25" s="4"/>
      <c r="K25" s="4" t="str">
        <f t="shared" si="1"/>
        <v>OH</v>
      </c>
      <c r="L25" s="4" t="str">
        <f t="shared" si="2"/>
        <v>CLARK</v>
      </c>
      <c r="M25" s="4" t="str">
        <f t="shared" si="3"/>
        <v>springfield</v>
      </c>
      <c r="N25" s="4"/>
      <c r="O25" s="4" t="str">
        <f t="shared" si="4"/>
        <v>45505</v>
      </c>
      <c r="P25" s="4"/>
      <c r="U25" s="30">
        <v>41485</v>
      </c>
      <c r="V25" s="5"/>
      <c r="W25" s="4"/>
      <c r="Y25" s="30" t="s">
        <v>176</v>
      </c>
      <c r="Z25" s="30" t="s">
        <v>193</v>
      </c>
      <c r="AA25" s="23"/>
      <c r="AB25" s="23"/>
      <c r="AC25" s="9" t="s">
        <v>210</v>
      </c>
      <c r="AD25" s="9" t="s">
        <v>213</v>
      </c>
      <c r="AE25" s="4"/>
      <c r="AH25" s="9">
        <v>1</v>
      </c>
      <c r="AI25" s="38">
        <v>1.99</v>
      </c>
      <c r="AJ25" s="11"/>
      <c r="AM25" s="30" t="s">
        <v>12</v>
      </c>
      <c r="AN25" s="38">
        <f t="shared" si="5"/>
        <v>1.99</v>
      </c>
      <c r="AO25" s="8"/>
      <c r="AP25" s="13">
        <f t="shared" si="6"/>
        <v>0</v>
      </c>
      <c r="AQ25" s="38">
        <f t="shared" si="7"/>
        <v>1.99</v>
      </c>
      <c r="AR25" s="38">
        <v>0</v>
      </c>
      <c r="AS25" s="13">
        <f t="shared" si="8"/>
        <v>0</v>
      </c>
      <c r="AT25" s="38">
        <f t="shared" si="9"/>
        <v>1.99</v>
      </c>
      <c r="AU25" s="38">
        <v>0</v>
      </c>
      <c r="AV25" s="13">
        <f t="shared" si="10"/>
        <v>0</v>
      </c>
      <c r="AW25" s="38">
        <f t="shared" si="11"/>
        <v>1.99</v>
      </c>
      <c r="AX25" s="38">
        <v>0</v>
      </c>
      <c r="AY25" s="13"/>
      <c r="AZ25" s="10"/>
      <c r="BA25" s="8"/>
      <c r="BB25" s="11"/>
      <c r="BN25" s="38">
        <v>0</v>
      </c>
      <c r="BO25" s="55">
        <v>1</v>
      </c>
    </row>
    <row r="26" spans="1:67" ht="13.5" thickBo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14">
        <f>SUBTOTAL(9,AH7:AH25)</f>
        <v>19</v>
      </c>
      <c r="AI26" s="41">
        <f>SUBTOTAL(9,AI7:AI25)</f>
        <v>96.839999999999989</v>
      </c>
      <c r="AJ26" s="6"/>
      <c r="AK26" s="6"/>
      <c r="AL26" s="6"/>
      <c r="AM26" s="6"/>
      <c r="AN26" s="41">
        <f>SUBTOTAL(9,AN7:AN25)</f>
        <v>96.839999999999989</v>
      </c>
      <c r="AO26" s="6"/>
      <c r="AP26" s="6"/>
      <c r="AQ26" s="41">
        <f>SUBTOTAL(9,AQ7:AQ25)</f>
        <v>96.839999999999989</v>
      </c>
      <c r="AR26" s="41">
        <f>SUBTOTAL(9,AR7:AR25)</f>
        <v>2.02</v>
      </c>
      <c r="AS26" s="6"/>
      <c r="AT26" s="41">
        <f>SUBTOTAL(9,AT7:AT25)</f>
        <v>96.839999999999989</v>
      </c>
      <c r="AU26" s="41">
        <f>SUBTOTAL(9,AU7:AU25)</f>
        <v>0.04</v>
      </c>
      <c r="AV26" s="6"/>
      <c r="AW26" s="41">
        <f>SUBTOTAL(9,AW7:AW25)</f>
        <v>96.839999999999989</v>
      </c>
      <c r="AX26" s="41">
        <f>SUBTOTAL(9,AX7:AX25)</f>
        <v>0.13</v>
      </c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7"/>
      <c r="BN26" s="41">
        <f>SUBTOTAL(9,BN7:BN25)</f>
        <v>2.1900000000000004</v>
      </c>
      <c r="BO26" s="7"/>
    </row>
    <row r="27" spans="1:67" ht="13.5" thickTop="1" x14ac:dyDescent="0.2"/>
  </sheetData>
  <autoFilter ref="A6:BN25"/>
  <phoneticPr fontId="4" type="noConversion"/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Sales</vt:lpstr>
      <vt:lpstr>Tax</vt:lpstr>
    </vt:vector>
  </TitlesOfParts>
  <Company>Baker &amp; Taylor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Fletcher</dc:creator>
  <cp:lastModifiedBy>Jorge Utset</cp:lastModifiedBy>
  <dcterms:created xsi:type="dcterms:W3CDTF">2010-10-05T21:14:02Z</dcterms:created>
  <dcterms:modified xsi:type="dcterms:W3CDTF">2013-08-16T17:39:26Z</dcterms:modified>
</cp:coreProperties>
</file>