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20730" windowHeight="11700"/>
  </bookViews>
  <sheets>
    <sheet name="Sales" sheetId="6" r:id="rId1"/>
    <sheet name="Tax" sheetId="7" r:id="rId2"/>
  </sheets>
  <definedNames>
    <definedName name="_xlnm._FilterDatabase" localSheetId="0" hidden="1">Sales!$A$6:$AR$7</definedName>
    <definedName name="_xlnm._FilterDatabase" localSheetId="1" hidden="1">Tax!$A$6:$BP$6</definedName>
  </definedNames>
  <calcPr calcId="145621"/>
</workbook>
</file>

<file path=xl/calcChain.xml><?xml version="1.0" encoding="utf-8"?>
<calcChain xmlns="http://schemas.openxmlformats.org/spreadsheetml/2006/main">
  <c r="AR5" i="6" l="1"/>
  <c r="BP7" i="7" l="1"/>
  <c r="A5" i="7"/>
  <c r="BO5" i="7"/>
  <c r="AQ5" i="6"/>
  <c r="X7" i="6" l="1"/>
  <c r="C5" i="7"/>
  <c r="AI5" i="7"/>
  <c r="AM5" i="7"/>
  <c r="B5" i="6"/>
  <c r="C5" i="6"/>
  <c r="AU5" i="7"/>
  <c r="AX5" i="7"/>
  <c r="K5" i="6"/>
  <c r="AD5" i="7"/>
  <c r="AF5" i="6"/>
  <c r="G5" i="6"/>
  <c r="O5" i="6"/>
  <c r="Z5" i="6"/>
  <c r="J5" i="6"/>
  <c r="D5" i="7"/>
  <c r="AB5" i="6"/>
  <c r="A5" i="6"/>
  <c r="U5" i="6"/>
  <c r="T5" i="6"/>
  <c r="AH5" i="7"/>
  <c r="Y5" i="6"/>
  <c r="AR5" i="7"/>
  <c r="AC5" i="7"/>
  <c r="U5" i="7"/>
  <c r="F5" i="6"/>
  <c r="N5" i="6"/>
  <c r="S5" i="6"/>
  <c r="F5" i="7"/>
  <c r="E5" i="7"/>
  <c r="E5" i="6"/>
  <c r="Z5" i="7"/>
  <c r="D5" i="6"/>
  <c r="Y5" i="7"/>
  <c r="H5" i="7"/>
  <c r="BN5" i="7"/>
  <c r="AC5" i="6"/>
  <c r="L7" i="7" l="1"/>
  <c r="K7" i="7"/>
  <c r="O7" i="7"/>
  <c r="M7" i="7"/>
  <c r="AE7" i="6" l="1"/>
  <c r="AD7" i="6" s="1"/>
  <c r="AF8" i="6"/>
  <c r="AH8" i="7"/>
  <c r="T8" i="6"/>
  <c r="AR8" i="7"/>
  <c r="AP7" i="6"/>
  <c r="AX8" i="7"/>
  <c r="U8" i="6"/>
  <c r="S8" i="6"/>
  <c r="AU8" i="7"/>
  <c r="BN8" i="7"/>
  <c r="AI8" i="7"/>
  <c r="AN7" i="7"/>
  <c r="AE8" i="6" l="1"/>
  <c r="AP8" i="6"/>
  <c r="AD8" i="6"/>
  <c r="AT7" i="7"/>
  <c r="AT8" i="7" s="1"/>
  <c r="AN8" i="7"/>
  <c r="AW7" i="7"/>
  <c r="AW8" i="7" s="1"/>
  <c r="AQ7" i="7"/>
  <c r="AQ8" i="7" s="1"/>
  <c r="AS7" i="7" l="1"/>
  <c r="AP7" i="7"/>
  <c r="AV7" i="7"/>
  <c r="E2" i="6" l="1"/>
  <c r="B2" i="7"/>
  <c r="F2" i="7" s="1"/>
  <c r="F2" i="6" l="1"/>
  <c r="E2" i="7" s="1"/>
  <c r="A2" i="6"/>
  <c r="A2" i="7" s="1"/>
  <c r="D2" i="7"/>
</calcChain>
</file>

<file path=xl/sharedStrings.xml><?xml version="1.0" encoding="utf-8"?>
<sst xmlns="http://schemas.openxmlformats.org/spreadsheetml/2006/main" count="192" uniqueCount="155">
  <si>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</si>
  <si>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</si>
  <si>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</si>
  <si>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</si>
  <si>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</si>
  <si>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</si>
  <si>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</si>
  <si>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</si>
  <si>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</si>
  <si>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</si>
  <si>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</si>
  <si>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</si>
  <si>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</si>
  <si>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</si>
  <si>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</si>
  <si>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</si>
  <si>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</si>
  <si>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</si>
  <si>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</si>
  <si>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</si>
  <si>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</si>
  <si>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</si>
  <si>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</si>
  <si>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</si>
  <si>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</si>
  <si>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</si>
  <si>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</si>
  <si>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</si>
  <si>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</si>
  <si>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</si>
  <si>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</si>
  <si>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</si>
  <si>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</si>
  <si>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</si>
  <si>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</si>
  <si>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</si>
  <si>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</si>
  <si>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</si>
  <si>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</si>
  <si>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</si>
  <si>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</si>
  <si>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</si>
  <si>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</si>
  <si>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</si>
  <si>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</si>
  <si>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</si>
  <si>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</si>
  <si>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</si>
  <si>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</si>
  <si>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</si>
  <si>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</si>
  <si>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</si>
  <si>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</si>
  <si>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</si>
  <si>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</si>
  <si>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</si>
  <si>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</si>
  <si>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</si>
  <si>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</si>
  <si>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</si>
  <si>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</si>
  <si>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</si>
  <si>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</si>
  <si>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</si>
  <si>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</si>
  <si>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</si>
  <si>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</si>
  <si>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</si>
  <si>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</si>
  <si>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</si>
  <si>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</si>
  <si>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</si>
  <si>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</si>
  <si>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</si>
  <si>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</si>
  <si>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</si>
  <si>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</si>
  <si>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</si>
  <si>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</si>
  <si>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</si>
  <si>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</si>
  <si>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</si>
  <si>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</si>
  <si>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</si>
  <si>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</si>
  <si>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</si>
  <si>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</si>
  <si>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</si>
  <si>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</si>
  <si>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</si>
  <si>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</si>
  <si>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</si>
  <si>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</si>
  <si>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</si>
  <si>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</si>
  <si>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</si>
  <si>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</si>
  <si>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</si>
  <si>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</si>
  <si>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</si>
  <si>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</si>
  <si>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</si>
  <si>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</si>
  <si>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</si>
  <si>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</si>
  <si>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</si>
  <si>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</si>
  <si>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</si>
  <si>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</si>
  <si>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</si>
  <si>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</si>
  <si>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</si>
  <si>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</si>
  <si>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</si>
  <si>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</si>
  <si>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</si>
  <si>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</si>
  <si>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</si>
  <si>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</si>
  <si>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</si>
  <si>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</si>
  <si>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</si>
  <si>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</si>
  <si>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</si>
  <si>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</si>
  <si>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</si>
  <si>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</si>
  <si>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</si>
  <si>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</si>
  <si>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</si>
  <si>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</si>
  <si>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</si>
  <si>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</si>
  <si>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</si>
  <si>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</si>
  <si>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</si>
  <si>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</si>
  <si>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</si>
  <si>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</si>
  <si>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</si>
  <si>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JOHN WILEY &amp; SONS INC (E)</t>
  </si>
  <si>
    <t>0013170</t>
  </si>
  <si>
    <t>MBM</t>
  </si>
  <si>
    <t>FI9003593</t>
  </si>
  <si>
    <t>PDF-Retail</t>
  </si>
  <si>
    <t>ISBN 10</t>
  </si>
  <si>
    <t>9781119428855</t>
  </si>
  <si>
    <t>Graphic Design School</t>
  </si>
  <si>
    <t>Dabner, David</t>
  </si>
  <si>
    <t>US</t>
  </si>
  <si>
    <t>UT</t>
  </si>
  <si>
    <t>WEBER</t>
  </si>
  <si>
    <t>OGDEN</t>
  </si>
  <si>
    <t>84401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</si>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</sst>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9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9.42578125" style="3" customWidth="1"/>
    <col min="45" max="16384" width="13.28515625" style="3"/>
  </cols>
  <sheetData>
    <row r="1" spans="1:44" s="20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 x14ac:dyDescent="0.2">
      <c r="A2" s="44">
        <f>E2</f>
        <v>43497</v>
      </c>
      <c r="B2" s="56">
        <v>43508</v>
      </c>
      <c r="C2" s="17" t="s">
        <v>10</v>
      </c>
      <c r="D2" s="17" t="s">
        <v>11</v>
      </c>
      <c r="E2" s="18">
        <f>DATE(YEAR(B2),MONTH(B2),1)</f>
        <v>43497</v>
      </c>
      <c r="F2" s="18">
        <f>DATE(YEAR(E2),MONTH(E2)+1,0)</f>
        <v>43524</v>
      </c>
      <c r="G2" s="58"/>
      <c r="H2" s="58"/>
      <c r="I2" s="59"/>
      <c r="J2" s="60"/>
      <c r="K2" s="46"/>
      <c r="AQ2" s="52"/>
    </row>
    <row r="3" spans="1:44" ht="13.5" thickBot="1" x14ac:dyDescent="0.25">
      <c r="AC3" s="48"/>
    </row>
    <row r="4" spans="1:44" s="24" customFormat="1" ht="13.5" hidden="1" thickBot="1" x14ac:dyDescent="0.25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3.5" hidden="1" thickBot="1" x14ac:dyDescent="0.25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51.75" thickBot="1" x14ac:dyDescent="0.25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 x14ac:dyDescent="0.2">
      <c r="A7" s="9" t="s">
        <v>140</v>
      </c>
      <c r="B7" s="17">
        <v>14329</v>
      </c>
      <c r="C7" s="9" t="s">
        <v>141</v>
      </c>
      <c r="D7" s="9" t="s">
        <v>142</v>
      </c>
      <c r="E7" s="30">
        <v>43516</v>
      </c>
      <c r="F7" s="9" t="s">
        <v>143</v>
      </c>
      <c r="G7" s="9" t="s">
        <v>144</v>
      </c>
      <c r="H7" s="23"/>
      <c r="I7" s="23"/>
      <c r="J7" s="9" t="s">
        <v>145</v>
      </c>
      <c r="K7" s="9" t="s">
        <v>146</v>
      </c>
      <c r="L7" s="23"/>
      <c r="M7" s="23"/>
      <c r="N7" s="9" t="s">
        <v>147</v>
      </c>
      <c r="O7" s="9" t="s">
        <v>148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" si="1">+$I$2</f>
        <v>0</v>
      </c>
      <c r="Y7" s="9" t="s">
        <v>149</v>
      </c>
      <c r="Z7" s="9">
        <v>44.99</v>
      </c>
      <c r="AA7" s="45">
        <v>41</v>
      </c>
      <c r="AB7" s="9" t="s">
        <v>12</v>
      </c>
      <c r="AC7" s="39">
        <v>0.3</v>
      </c>
      <c r="AD7" s="38">
        <f>IF(AF7="",0,AF7+AE7)</f>
        <v>31.49</v>
      </c>
      <c r="AE7" s="38">
        <f>IF(T7=0,0,-1*AF7)</f>
        <v>0</v>
      </c>
      <c r="AF7" s="38">
        <v>31.49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31.49</v>
      </c>
      <c r="AQ7" s="54">
        <v>1</v>
      </c>
      <c r="AR7" s="54">
        <v>44.99</v>
      </c>
    </row>
    <row r="8" spans="1:44" s="28" customFormat="1" ht="13.5" thickBot="1" x14ac:dyDescent="0.25">
      <c r="A8" s="7"/>
      <c r="B8" s="4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4">
        <f>SUBTOTAL(9,S7:S7)</f>
        <v>1</v>
      </c>
      <c r="T8" s="14">
        <f>SUBTOTAL(9,T7:T7)</f>
        <v>0</v>
      </c>
      <c r="U8" s="14">
        <f>SUBTOTAL(9,U7:U7)</f>
        <v>1</v>
      </c>
      <c r="V8" s="7"/>
      <c r="W8" s="7"/>
      <c r="X8" s="7"/>
      <c r="Y8" s="7"/>
      <c r="Z8" s="41"/>
      <c r="AA8" s="7"/>
      <c r="AB8" s="7"/>
      <c r="AC8" s="7"/>
      <c r="AD8" s="41">
        <f>SUBTOTAL(9,AD7:AD7)</f>
        <v>31.49</v>
      </c>
      <c r="AE8" s="41">
        <f>SUBTOTAL(9,AE7:AE7)</f>
        <v>0</v>
      </c>
      <c r="AF8" s="41">
        <f>SUBTOTAL(9,AF7:AF7)</f>
        <v>31.49</v>
      </c>
      <c r="AG8" s="7"/>
      <c r="AH8" s="7"/>
      <c r="AI8" s="7"/>
      <c r="AJ8" s="7"/>
      <c r="AK8" s="7"/>
      <c r="AL8" s="7"/>
      <c r="AM8" s="7"/>
      <c r="AN8" s="7"/>
      <c r="AO8" s="7"/>
      <c r="AP8" s="41">
        <f>SUBTOTAL(9,AP7:AP7)</f>
        <v>31.49</v>
      </c>
      <c r="AQ8" s="55"/>
      <c r="AR8" s="55"/>
    </row>
    <row r="9" spans="1:44" ht="13.5" thickTop="1" x14ac:dyDescent="0.2"/>
  </sheetData>
  <autoFilter ref="A6:AR7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P9"/>
  <sheetViews>
    <sheetView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8" s="28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 x14ac:dyDescent="0.2">
      <c r="A2" s="43">
        <f>Sales!A2</f>
        <v>43497</v>
      </c>
      <c r="B2" s="33">
        <f>Sales!B2</f>
        <v>43508</v>
      </c>
      <c r="C2" s="1" t="s">
        <v>10</v>
      </c>
      <c r="D2" s="33">
        <f>Sales!E2</f>
        <v>43497</v>
      </c>
      <c r="E2" s="33">
        <f>Sales!F2</f>
        <v>43524</v>
      </c>
      <c r="F2" s="33">
        <f>+B2</f>
        <v>43508</v>
      </c>
      <c r="G2" s="2" t="s">
        <v>12</v>
      </c>
      <c r="H2" s="2"/>
      <c r="I2" s="2"/>
      <c r="AR2" s="12"/>
      <c r="AU2" s="12"/>
      <c r="AX2" s="12"/>
    </row>
    <row r="3" spans="1:68" ht="13.5" thickBot="1" x14ac:dyDescent="0.25"/>
    <row r="4" spans="1:68" s="24" customFormat="1" ht="13.5" hidden="1" thickBot="1" x14ac:dyDescent="0.25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3.5" hidden="1" thickBot="1" x14ac:dyDescent="0.25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 x14ac:dyDescent="0.25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 x14ac:dyDescent="0.2">
      <c r="A7" s="4" t="s">
        <v>140</v>
      </c>
      <c r="B7" s="50">
        <v>14329</v>
      </c>
      <c r="C7" s="9" t="s">
        <v>149</v>
      </c>
      <c r="D7" s="9" t="s">
        <v>150</v>
      </c>
      <c r="E7" s="9" t="s">
        <v>151</v>
      </c>
      <c r="F7" s="9" t="s">
        <v>152</v>
      </c>
      <c r="G7" s="4"/>
      <c r="H7" s="9" t="s">
        <v>153</v>
      </c>
      <c r="I7" s="4"/>
      <c r="K7" s="4" t="str">
        <f>+D7</f>
        <v>UT</v>
      </c>
      <c r="L7" s="4" t="str">
        <f>+E7</f>
        <v>WEBER</v>
      </c>
      <c r="M7" s="4" t="str">
        <f>+F7</f>
        <v>OGDEN</v>
      </c>
      <c r="N7" s="4"/>
      <c r="O7" s="4" t="str">
        <f>+H7</f>
        <v>84401</v>
      </c>
      <c r="P7" s="4"/>
      <c r="U7" s="30">
        <v>43516</v>
      </c>
      <c r="V7" s="5"/>
      <c r="W7" s="4"/>
      <c r="Y7" s="30" t="s">
        <v>145</v>
      </c>
      <c r="Z7" s="30" t="s">
        <v>146</v>
      </c>
      <c r="AA7" s="23"/>
      <c r="AB7" s="23"/>
      <c r="AC7" s="9" t="s">
        <v>147</v>
      </c>
      <c r="AD7" s="9" t="s">
        <v>148</v>
      </c>
      <c r="AE7" s="4"/>
      <c r="AH7" s="9">
        <v>1</v>
      </c>
      <c r="AI7" s="38">
        <v>44.99</v>
      </c>
      <c r="AJ7" s="11"/>
      <c r="AM7" s="30" t="s">
        <v>12</v>
      </c>
      <c r="AN7" s="38">
        <f>AI7</f>
        <v>44.99</v>
      </c>
      <c r="AO7" s="8"/>
      <c r="AP7" s="13">
        <f>IF($AN7="","",IF(AQ7=0,0,AR7/AQ7))</f>
        <v>4.7121582573905314E-2</v>
      </c>
      <c r="AQ7" s="38">
        <f>$AN7</f>
        <v>44.99</v>
      </c>
      <c r="AR7" s="38">
        <v>2.12</v>
      </c>
      <c r="AS7" s="13">
        <f>IF($AN7="","",IF(AT7=0,0,AU7/AT7))</f>
        <v>8.8908646365859073E-3</v>
      </c>
      <c r="AT7" s="38">
        <f>$AN7</f>
        <v>44.99</v>
      </c>
      <c r="AU7" s="38">
        <v>0.4</v>
      </c>
      <c r="AV7" s="13">
        <f>IF($AN7="","",IF(AW7=0,0,AX7/AW7))</f>
        <v>1.4892198266281397E-2</v>
      </c>
      <c r="AW7" s="38">
        <f>$AN7</f>
        <v>44.99</v>
      </c>
      <c r="AX7" s="38">
        <v>0.67</v>
      </c>
      <c r="AY7" s="13"/>
      <c r="AZ7" s="10"/>
      <c r="BA7" s="8"/>
      <c r="BB7" s="11"/>
      <c r="BN7" s="38">
        <v>3.19</v>
      </c>
      <c r="BO7" s="54" t="s">
        <v>154</v>
      </c>
      <c r="BP7" s="54">
        <f>Sales!AR7</f>
        <v>44.99</v>
      </c>
    </row>
    <row r="8" spans="1:68" ht="13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4">
        <f>SUBTOTAL(9,AH7:AH7)</f>
        <v>1</v>
      </c>
      <c r="AI8" s="41">
        <f>SUBTOTAL(9,AI7:AI7)</f>
        <v>44.99</v>
      </c>
      <c r="AJ8" s="6"/>
      <c r="AK8" s="6"/>
      <c r="AL8" s="6"/>
      <c r="AM8" s="6"/>
      <c r="AN8" s="41">
        <f>SUBTOTAL(9,AN7:AN7)</f>
        <v>44.99</v>
      </c>
      <c r="AO8" s="6"/>
      <c r="AP8" s="6"/>
      <c r="AQ8" s="41">
        <f>SUBTOTAL(9,AQ7:AQ7)</f>
        <v>44.99</v>
      </c>
      <c r="AR8" s="41">
        <f>SUBTOTAL(9,AR7:AR7)</f>
        <v>2.12</v>
      </c>
      <c r="AS8" s="6"/>
      <c r="AT8" s="41">
        <f>SUBTOTAL(9,AT7:AT7)</f>
        <v>44.99</v>
      </c>
      <c r="AU8" s="41">
        <f>SUBTOTAL(9,AU7:AU7)</f>
        <v>0.4</v>
      </c>
      <c r="AV8" s="6"/>
      <c r="AW8" s="41">
        <f>SUBTOTAL(9,AW7:AW7)</f>
        <v>44.99</v>
      </c>
      <c r="AX8" s="41">
        <f>SUBTOTAL(9,AX7:AX7)</f>
        <v>0.67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7"/>
      <c r="BN8" s="41">
        <f>SUBTOTAL(9,BN7:BN7)</f>
        <v>3.19</v>
      </c>
      <c r="BO8" s="7"/>
      <c r="BP8" s="7"/>
    </row>
    <row r="9" spans="1:68" ht="13.5" thickTop="1" x14ac:dyDescent="0.2"/>
  </sheetData>
  <autoFilter ref="A6:BP6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2019-03-13T19:50:51Z</dcterms:modified>
</cp:coreProperties>
</file>