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360" yWindow="585" windowWidth="19320" windowHeight="11700"/>
  </bookViews>
  <sheets>
    <sheet name="Sales" sheetId="6" r:id="rId1"/>
    <sheet name="Tax" sheetId="7" r:id="rId2"/>
  </sheets>
  <definedNames>
    <definedName name="_xlnm._FilterDatabase" localSheetId="0" hidden="1">Sales!$A$6:$AR$28</definedName>
    <definedName name="_xlnm._FilterDatabase" localSheetId="1" hidden="1">Tax!$A$6:$BP$6</definedName>
  </definedNames>
  <calcPr calcId="125725"/>
</workbook>
</file>

<file path=xl/calcChain.xml><?xml version="1.0" encoding="utf-8"?>
<calcChain xmlns="http://schemas.openxmlformats.org/spreadsheetml/2006/main">
  <c r="X28" i="6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AR5"/>
  <c r="BP28" i="7" l="1"/>
  <c r="BP27"/>
  <c r="BP26"/>
  <c r="BP25"/>
  <c r="BP24"/>
  <c r="BP23"/>
  <c r="BP22"/>
  <c r="BP21"/>
  <c r="BP20"/>
  <c r="BP19"/>
  <c r="BP18"/>
  <c r="BP17"/>
  <c r="BP16"/>
  <c r="BP15"/>
  <c r="BP14"/>
  <c r="BP13"/>
  <c r="BP12"/>
  <c r="BP11"/>
  <c r="BP10"/>
  <c r="BP9"/>
  <c r="BP8"/>
  <c r="BP7"/>
  <c r="BO5"/>
  <c r="AQ5" i="6"/>
  <c r="A5" i="7"/>
  <c r="X7" i="6" l="1"/>
  <c r="AX5" i="7"/>
  <c r="AR5"/>
  <c r="U5" i="6"/>
  <c r="Z5" i="7"/>
  <c r="S5" i="6"/>
  <c r="AM5" i="7"/>
  <c r="AF5" i="6"/>
  <c r="J5"/>
  <c r="K5"/>
  <c r="AC5" i="7"/>
  <c r="T5" i="6"/>
  <c r="D5"/>
  <c r="F5" i="7"/>
  <c r="B5" i="6"/>
  <c r="AC5"/>
  <c r="D5" i="7"/>
  <c r="AD5"/>
  <c r="U5"/>
  <c r="Y5"/>
  <c r="G5" i="6"/>
  <c r="C5"/>
  <c r="AH5" i="7"/>
  <c r="AB5" i="6"/>
  <c r="E5" i="7"/>
  <c r="F5" i="6"/>
  <c r="C5" i="7"/>
  <c r="H5"/>
  <c r="O5" i="6"/>
  <c r="AU5" i="7"/>
  <c r="Y5" i="6"/>
  <c r="A5"/>
  <c r="E5"/>
  <c r="N5"/>
  <c r="AI5" i="7"/>
  <c r="BN5"/>
  <c r="Z5" i="6"/>
  <c r="AE8" l="1"/>
  <c r="AE28"/>
  <c r="AE27"/>
  <c r="AE25"/>
  <c r="AE24"/>
  <c r="AE23"/>
  <c r="AE22"/>
  <c r="AE21"/>
  <c r="AE20"/>
  <c r="AE19"/>
  <c r="AE18"/>
  <c r="AE17"/>
  <c r="AE15"/>
  <c r="AE14"/>
  <c r="AE13"/>
  <c r="AE12"/>
  <c r="AE11"/>
  <c r="AE10"/>
  <c r="AE9"/>
  <c r="AN27" i="7"/>
  <c r="AN25"/>
  <c r="AN23"/>
  <c r="AN21"/>
  <c r="AN19"/>
  <c r="AN17"/>
  <c r="AN15"/>
  <c r="AN13"/>
  <c r="AN11"/>
  <c r="AN9"/>
  <c r="AN28"/>
  <c r="AN26"/>
  <c r="AN24"/>
  <c r="AN22"/>
  <c r="AN20"/>
  <c r="AN18"/>
  <c r="AN16"/>
  <c r="AN14"/>
  <c r="AN12"/>
  <c r="AN10"/>
  <c r="AN8"/>
  <c r="O28"/>
  <c r="O26"/>
  <c r="O24"/>
  <c r="O22"/>
  <c r="O20"/>
  <c r="O18"/>
  <c r="O16"/>
  <c r="O14"/>
  <c r="O12"/>
  <c r="O10"/>
  <c r="O8"/>
  <c r="O27"/>
  <c r="O25"/>
  <c r="O23"/>
  <c r="O21"/>
  <c r="O19"/>
  <c r="O17"/>
  <c r="O15"/>
  <c r="O13"/>
  <c r="O11"/>
  <c r="O9"/>
  <c r="O7"/>
  <c r="L28"/>
  <c r="L26"/>
  <c r="L24"/>
  <c r="L22"/>
  <c r="L20"/>
  <c r="L18"/>
  <c r="L16"/>
  <c r="L14"/>
  <c r="L12"/>
  <c r="L10"/>
  <c r="L8"/>
  <c r="L27"/>
  <c r="L25"/>
  <c r="L23"/>
  <c r="L21"/>
  <c r="L19"/>
  <c r="L17"/>
  <c r="L15"/>
  <c r="L13"/>
  <c r="L11"/>
  <c r="L9"/>
  <c r="K27"/>
  <c r="K25"/>
  <c r="K23"/>
  <c r="K21"/>
  <c r="K19"/>
  <c r="K17"/>
  <c r="K15"/>
  <c r="K13"/>
  <c r="K11"/>
  <c r="K9"/>
  <c r="K28"/>
  <c r="K26"/>
  <c r="K24"/>
  <c r="K22"/>
  <c r="K20"/>
  <c r="K18"/>
  <c r="K16"/>
  <c r="K14"/>
  <c r="K12"/>
  <c r="K10"/>
  <c r="K8"/>
  <c r="K7"/>
  <c r="M27"/>
  <c r="M25"/>
  <c r="M23"/>
  <c r="M21"/>
  <c r="M19"/>
  <c r="M17"/>
  <c r="M15"/>
  <c r="M13"/>
  <c r="M11"/>
  <c r="M9"/>
  <c r="M28"/>
  <c r="M26"/>
  <c r="M24"/>
  <c r="M22"/>
  <c r="M20"/>
  <c r="M18"/>
  <c r="M16"/>
  <c r="M14"/>
  <c r="M12"/>
  <c r="M10"/>
  <c r="M8"/>
  <c r="M7"/>
  <c r="L7"/>
  <c r="AD9" i="6" l="1"/>
  <c r="AP9"/>
  <c r="AD13"/>
  <c r="AP13"/>
  <c r="AD17"/>
  <c r="AP17"/>
  <c r="AD21"/>
  <c r="AP21"/>
  <c r="AD25"/>
  <c r="AP25"/>
  <c r="AD8"/>
  <c r="AP8"/>
  <c r="AD10"/>
  <c r="AP10"/>
  <c r="AD12"/>
  <c r="AP12"/>
  <c r="AD14"/>
  <c r="AP14"/>
  <c r="AP16"/>
  <c r="AD18"/>
  <c r="AP18"/>
  <c r="AD20"/>
  <c r="AP20"/>
  <c r="AD22"/>
  <c r="AP22"/>
  <c r="AD24"/>
  <c r="AP24"/>
  <c r="AP26"/>
  <c r="AD28"/>
  <c r="AP28"/>
  <c r="AE16"/>
  <c r="AD16" s="1"/>
  <c r="AE26"/>
  <c r="AD26" s="1"/>
  <c r="AD11"/>
  <c r="AP11"/>
  <c r="AD15"/>
  <c r="AP15"/>
  <c r="AD19"/>
  <c r="AP19"/>
  <c r="AD23"/>
  <c r="AP23"/>
  <c r="AD27"/>
  <c r="AP27"/>
  <c r="AQ8" i="7"/>
  <c r="AP8" s="1"/>
  <c r="AW8"/>
  <c r="AV8" s="1"/>
  <c r="AT8"/>
  <c r="AS8" s="1"/>
  <c r="AQ12"/>
  <c r="AP12" s="1"/>
  <c r="AW12"/>
  <c r="AV12" s="1"/>
  <c r="AT12"/>
  <c r="AS12" s="1"/>
  <c r="AQ16"/>
  <c r="AP16" s="1"/>
  <c r="AW16"/>
  <c r="AV16" s="1"/>
  <c r="AT16"/>
  <c r="AS16" s="1"/>
  <c r="AQ20"/>
  <c r="AP20" s="1"/>
  <c r="AW20"/>
  <c r="AV20" s="1"/>
  <c r="AT20"/>
  <c r="AS20" s="1"/>
  <c r="AQ24"/>
  <c r="AP24" s="1"/>
  <c r="AW24"/>
  <c r="AV24" s="1"/>
  <c r="AT24"/>
  <c r="AS24" s="1"/>
  <c r="AQ28"/>
  <c r="AP28" s="1"/>
  <c r="AW28"/>
  <c r="AV28" s="1"/>
  <c r="AT28"/>
  <c r="AS28" s="1"/>
  <c r="AQ11"/>
  <c r="AP11" s="1"/>
  <c r="AT11"/>
  <c r="AS11" s="1"/>
  <c r="AW11"/>
  <c r="AV11" s="1"/>
  <c r="AQ15"/>
  <c r="AP15" s="1"/>
  <c r="AT15"/>
  <c r="AS15" s="1"/>
  <c r="AW15"/>
  <c r="AV15" s="1"/>
  <c r="AQ19"/>
  <c r="AP19" s="1"/>
  <c r="AT19"/>
  <c r="AS19" s="1"/>
  <c r="AW19"/>
  <c r="AV19" s="1"/>
  <c r="AQ23"/>
  <c r="AP23" s="1"/>
  <c r="AT23"/>
  <c r="AS23" s="1"/>
  <c r="AW23"/>
  <c r="AV23" s="1"/>
  <c r="AQ27"/>
  <c r="AP27" s="1"/>
  <c r="AT27"/>
  <c r="AS27" s="1"/>
  <c r="AW27"/>
  <c r="AV27" s="1"/>
  <c r="AT10"/>
  <c r="AS10" s="1"/>
  <c r="AQ10"/>
  <c r="AP10" s="1"/>
  <c r="AW10"/>
  <c r="AV10" s="1"/>
  <c r="AT14"/>
  <c r="AW14"/>
  <c r="AQ14"/>
  <c r="AP14" s="1"/>
  <c r="AV14"/>
  <c r="AS14"/>
  <c r="AQ18"/>
  <c r="AP18" s="1"/>
  <c r="AT18"/>
  <c r="AS18" s="1"/>
  <c r="AW18"/>
  <c r="AV18" s="1"/>
  <c r="AQ22"/>
  <c r="AT22"/>
  <c r="AS22" s="1"/>
  <c r="AP22"/>
  <c r="AW22"/>
  <c r="AV22" s="1"/>
  <c r="AQ26"/>
  <c r="AP26" s="1"/>
  <c r="AT26"/>
  <c r="AS26" s="1"/>
  <c r="AW26"/>
  <c r="AV26" s="1"/>
  <c r="AT9"/>
  <c r="AS9" s="1"/>
  <c r="AQ9"/>
  <c r="AW9"/>
  <c r="AV9" s="1"/>
  <c r="AP9"/>
  <c r="AT13"/>
  <c r="AQ13"/>
  <c r="AP13" s="1"/>
  <c r="AS13"/>
  <c r="AW13"/>
  <c r="AV13" s="1"/>
  <c r="AT17"/>
  <c r="AS17"/>
  <c r="AQ17"/>
  <c r="AV17"/>
  <c r="AW17"/>
  <c r="AP17"/>
  <c r="AT21"/>
  <c r="AQ21"/>
  <c r="AP21" s="1"/>
  <c r="AS21"/>
  <c r="AW21"/>
  <c r="AV21" s="1"/>
  <c r="AT25"/>
  <c r="AS25"/>
  <c r="AQ25"/>
  <c r="AV25"/>
  <c r="AW25"/>
  <c r="AP25"/>
  <c r="AE7" i="6"/>
  <c r="AF29"/>
  <c r="AH29" i="7"/>
  <c r="AD7" i="6"/>
  <c r="T29"/>
  <c r="AR29" i="7"/>
  <c r="AP7" i="6"/>
  <c r="AX29" i="7"/>
  <c r="U29" i="6"/>
  <c r="S29"/>
  <c r="AU29" i="7"/>
  <c r="BN29"/>
  <c r="AI29"/>
  <c r="AN7"/>
  <c r="AE29" i="6" l="1"/>
  <c r="AP29"/>
  <c r="AD29"/>
  <c r="AT7" i="7"/>
  <c r="AT29" s="1"/>
  <c r="AN29"/>
  <c r="AW7"/>
  <c r="AW29" s="1"/>
  <c r="AQ7"/>
  <c r="AQ29" s="1"/>
  <c r="AS7" l="1"/>
  <c r="AP7"/>
  <c r="AV7"/>
  <c r="E2" i="6" l="1"/>
  <c r="B2" i="7"/>
  <c r="F2" s="1"/>
  <c r="F2" i="6" l="1"/>
  <c r="E2" i="7" s="1"/>
  <c r="A2" i="6"/>
  <c r="A2" i="7" s="1"/>
  <c r="D2"/>
</calcChain>
</file>

<file path=xl/sharedStrings.xml><?xml version="1.0" encoding="utf-8"?>
<sst xmlns="http://schemas.openxmlformats.org/spreadsheetml/2006/main" count="675" uniqueCount="322">
  <si>
    <t>Report ID#</t>
  </si>
  <si>
    <t>Report date or date and time</t>
  </si>
  <si>
    <t>Message function</t>
  </si>
  <si>
    <t>Sales report type</t>
  </si>
  <si>
    <t>Reporting currency</t>
  </si>
  <si>
    <t>Report period from</t>
  </si>
  <si>
    <t>Report period to</t>
  </si>
  <si>
    <t>Report date</t>
  </si>
  <si>
    <t>Class of trade / sale</t>
  </si>
  <si>
    <t>Sales territory</t>
  </si>
  <si>
    <t>Original</t>
  </si>
  <si>
    <t>02</t>
  </si>
  <si>
    <t>USD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</si>
  <si>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</si>
  <si>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</si>
  <si>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</si>
  <si>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</si>
  <si>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</si>
  <si>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</si>
  <si>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</si>
  <si>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</si>
  <si>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</si>
  <si>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</si>
  <si>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</si>
  <si>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</si>
  <si>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</si>
  <si>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</si>
  <si>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</si>
  <si>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</si>
  <si>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</si>
  <si>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</si>
  <si>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</si>
  <si>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</si>
  <si>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</si>
  <si>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</si>
  <si>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</si>
  <si>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</si>
  <si>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</si>
  <si>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</si>
  <si>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</si>
  <si>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</si>
  <si>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</si>
  <si>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</si>
  <si>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</si>
  <si>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</si>
  <si>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</si>
  <si>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</si>
  <si>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</si>
  <si>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</si>
  <si>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</si>
  <si>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</si>
  <si>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</si>
  <si>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Ship-to country</t>
  </si>
  <si>
    <t>Ship-to state 
or province (CA)</t>
  </si>
  <si>
    <t>Ship-to county</t>
  </si>
  <si>
    <t>Ship-to city</t>
  </si>
  <si>
    <t>Ship-to district</t>
  </si>
  <si>
    <t>Ship-to ZIP 
or postal code</t>
  </si>
  <si>
    <t>Ship-to location 
ID# type</t>
  </si>
  <si>
    <t>Ship-to location 
ID#</t>
  </si>
  <si>
    <t>Bill-to state 
or province (CA)</t>
  </si>
  <si>
    <t>Bill-to county</t>
  </si>
  <si>
    <t>Bill-to city</t>
  </si>
  <si>
    <t>Bill-to district</t>
  </si>
  <si>
    <t>Bill-to ZIP 
or postal code</t>
  </si>
  <si>
    <t>Bill-to location 
ID# type</t>
  </si>
  <si>
    <t>Bill-to location 
ID#</t>
  </si>
  <si>
    <t>Bill-to tax registration number</t>
  </si>
  <si>
    <t>Additional reference type</t>
  </si>
  <si>
    <t>Additional reference ID#</t>
  </si>
  <si>
    <t>Product author</t>
  </si>
  <si>
    <t>Product 
description</t>
  </si>
  <si>
    <t>Publisher or Imprint ID#</t>
  </si>
  <si>
    <t>Publisher or Imprint Name</t>
  </si>
  <si>
    <t>Quantity sold</t>
  </si>
  <si>
    <t>Unit selling price</t>
  </si>
  <si>
    <t>Agent's commission</t>
  </si>
  <si>
    <t>Fee type(s)</t>
  </si>
  <si>
    <t>Total fee amount</t>
  </si>
  <si>
    <t>Currency</t>
  </si>
  <si>
    <t>Sales value</t>
  </si>
  <si>
    <t>Good / service classification</t>
  </si>
  <si>
    <t>US State Sales Tax 
tax rate</t>
  </si>
  <si>
    <t>US State Sales Tax 
taxable amount</t>
  </si>
  <si>
    <t>US State Sales Tax 
tax amount</t>
  </si>
  <si>
    <t>US County Sales Tax 
tax rate</t>
  </si>
  <si>
    <t>US County Sales Tax 
taxable amount</t>
  </si>
  <si>
    <t>US County Sales Tax
tax amount</t>
  </si>
  <si>
    <t>US City Sales Tax 
tax rate</t>
  </si>
  <si>
    <t>US City Sales Tax 
taxable amount</t>
  </si>
  <si>
    <t>US City Sales Tax
tax amount</t>
  </si>
  <si>
    <t>US District 
Sales Tax 
tax rate</t>
  </si>
  <si>
    <t>US District 
Sales Tax 
taxable amount</t>
  </si>
  <si>
    <t>US District 
Sales Tax
tax amount</t>
  </si>
  <si>
    <t>Non-US 
Sales Tax 
tax type 1</t>
  </si>
  <si>
    <t>Non-US 
Sales Tax 
tax rate 1</t>
  </si>
  <si>
    <t>Non-US 
Sales Tax 
taxable amount 1</t>
  </si>
  <si>
    <t>Non-US 
Sales Tax 
tax amount 1</t>
  </si>
  <si>
    <t>Non-US 
Sales Tax 
tax type 2</t>
  </si>
  <si>
    <t>Non-US 
Sales Tax 
tax rate 2</t>
  </si>
  <si>
    <t>Non-US 
Sales Tax 
taxable amount 2</t>
  </si>
  <si>
    <t>Non-US 
Sales Tax 
tax amount 2</t>
  </si>
  <si>
    <t>Non-US 
Sales Tax 
tax type 3</t>
  </si>
  <si>
    <t>Non-US 
Sales Tax 
tax rate 3</t>
  </si>
  <si>
    <t>Non-US 
Sales Tax 
taxable amount 3</t>
  </si>
  <si>
    <t>Non-US 
Sales Tax 
tax amount 3</t>
  </si>
  <si>
    <t>Total tax collected</t>
  </si>
  <si>
    <t>M</t>
  </si>
  <si>
    <t>A</t>
  </si>
  <si>
    <t>L</t>
  </si>
  <si>
    <t>N</t>
  </si>
  <si>
    <t>S</t>
  </si>
  <si>
    <t>T</t>
  </si>
  <si>
    <t>U</t>
  </si>
  <si>
    <t>X</t>
  </si>
  <si>
    <t>Y</t>
  </si>
  <si>
    <t>Z</t>
  </si>
  <si>
    <t>AF</t>
  </si>
  <si>
    <t>J</t>
  </si>
  <si>
    <t>Publisher</t>
  </si>
  <si>
    <t>K</t>
  </si>
  <si>
    <t>R</t>
  </si>
  <si>
    <t>W</t>
  </si>
  <si>
    <t>O</t>
  </si>
  <si>
    <t>P</t>
  </si>
  <si>
    <t>Q</t>
  </si>
  <si>
    <t>AJ</t>
  </si>
  <si>
    <t>AK</t>
  </si>
  <si>
    <t>D</t>
  </si>
  <si>
    <t>B</t>
  </si>
  <si>
    <t>AQ</t>
  </si>
  <si>
    <t>I</t>
  </si>
  <si>
    <t>AC</t>
  </si>
  <si>
    <t>AR</t>
  </si>
  <si>
    <t>AL</t>
  </si>
  <si>
    <t>AM</t>
  </si>
  <si>
    <t>Currency conversion rate</t>
  </si>
  <si>
    <t>CB</t>
  </si>
  <si>
    <t>List price</t>
  </si>
  <si>
    <t>CC</t>
  </si>
  <si>
    <t>JOHN WILEY &amp; SONS INC (E)</t>
  </si>
  <si>
    <t>0013055</t>
  </si>
  <si>
    <t>0012309</t>
  </si>
  <si>
    <t>0013027</t>
  </si>
  <si>
    <t>0012848</t>
  </si>
  <si>
    <t>0012872</t>
  </si>
  <si>
    <t>0013037</t>
  </si>
  <si>
    <t>0012873</t>
  </si>
  <si>
    <t>0012871</t>
  </si>
  <si>
    <t>0013069</t>
  </si>
  <si>
    <t>0012868</t>
  </si>
  <si>
    <t>MBM</t>
  </si>
  <si>
    <t>Toshiba</t>
  </si>
  <si>
    <t>Toshiba e-CDF</t>
  </si>
  <si>
    <t>Blio.com</t>
  </si>
  <si>
    <t>Dell</t>
  </si>
  <si>
    <t>HP</t>
  </si>
  <si>
    <t>FI4044526</t>
  </si>
  <si>
    <t>FI4045560</t>
  </si>
  <si>
    <t>FI4049489</t>
  </si>
  <si>
    <t>FI4043732</t>
  </si>
  <si>
    <t>FI4038397</t>
  </si>
  <si>
    <t>FI4042679</t>
  </si>
  <si>
    <t>FI4041013</t>
  </si>
  <si>
    <t>FI4048670</t>
  </si>
  <si>
    <t>FI4040208</t>
  </si>
  <si>
    <t>FC4000754</t>
  </si>
  <si>
    <t>FI4047214</t>
  </si>
  <si>
    <t>FI4043735</t>
  </si>
  <si>
    <t>FI4044768</t>
  </si>
  <si>
    <t>FI4045534</t>
  </si>
  <si>
    <t>FI4040274</t>
  </si>
  <si>
    <t>FI4039984</t>
  </si>
  <si>
    <t>FI4039111</t>
  </si>
  <si>
    <t>FI4046607</t>
  </si>
  <si>
    <t>FI4049248</t>
  </si>
  <si>
    <t>FC4000820</t>
  </si>
  <si>
    <t>FI4050986</t>
  </si>
  <si>
    <t>FI4046892</t>
  </si>
  <si>
    <t>PDF-Retail</t>
  </si>
  <si>
    <t>Blio-Retail</t>
  </si>
  <si>
    <t>ISBN 13</t>
  </si>
  <si>
    <t>9781118130384</t>
  </si>
  <si>
    <t>9781118053690</t>
  </si>
  <si>
    <t>9781118227138</t>
  </si>
  <si>
    <t>9780470892428</t>
  </si>
  <si>
    <t>9781118584835</t>
  </si>
  <si>
    <t>9780470922156</t>
  </si>
  <si>
    <t>9781118064061</t>
  </si>
  <si>
    <t>9780470451434</t>
  </si>
  <si>
    <t>9781118232446</t>
  </si>
  <si>
    <t>9780471724940</t>
  </si>
  <si>
    <t>9781118232316</t>
  </si>
  <si>
    <t>9781118430019</t>
  </si>
  <si>
    <t>9780470948804</t>
  </si>
  <si>
    <t>9781907293016</t>
  </si>
  <si>
    <t>9780470504062</t>
  </si>
  <si>
    <t>9780470648759</t>
  </si>
  <si>
    <t>9780857080752</t>
  </si>
  <si>
    <t>9780470175439</t>
  </si>
  <si>
    <t>9781118513620</t>
  </si>
  <si>
    <t>9780470288276</t>
  </si>
  <si>
    <t>9780470431559</t>
  </si>
  <si>
    <t>The Business of Venture Capital</t>
  </si>
  <si>
    <t>The Bible for Dummies</t>
  </si>
  <si>
    <t>Leadership Isn't for Cowards</t>
  </si>
  <si>
    <t>Making Online Teaching Accessible</t>
  </si>
  <si>
    <t>Whole Novels for the Whole Class</t>
  </si>
  <si>
    <t>Asvab for Dummies</t>
  </si>
  <si>
    <t>The 10x Rule</t>
  </si>
  <si>
    <t>Ap Chemistry for Dummies</t>
  </si>
  <si>
    <t>Android Phones for Dummies</t>
  </si>
  <si>
    <t>Golden Circle Secrets</t>
  </si>
  <si>
    <t>AARP Outlook 2010 for Dummies</t>
  </si>
  <si>
    <t>Excel 2010 for Dummies</t>
  </si>
  <si>
    <t>Office Home and Student 2010 All-in-one for Dummies</t>
  </si>
  <si>
    <t>This Is Social Media</t>
  </si>
  <si>
    <t>Running a Bed and Breakfast for Dummies</t>
  </si>
  <si>
    <t>The Five Most Important Questions Self Assessment Tool</t>
  </si>
  <si>
    <t>The Art of War</t>
  </si>
  <si>
    <t>Paths to Wealth Through Common Stocks</t>
  </si>
  <si>
    <t>Windows 8 for Dummies</t>
  </si>
  <si>
    <t>Make Money With Affordable Apartment Buildings and Commercial Properties</t>
  </si>
  <si>
    <t>Healing Depression the Mind-body Way</t>
  </si>
  <si>
    <t>Ramsinghani, Mahendra</t>
  </si>
  <si>
    <t>Geoghegan, Jeffrey, Ph.D.</t>
  </si>
  <si>
    <t>Staver, Michael</t>
  </si>
  <si>
    <t>Coombs, Norman</t>
  </si>
  <si>
    <t>Sacks, Ariel</t>
  </si>
  <si>
    <t>Powers, Rod</t>
  </si>
  <si>
    <t>Cardone, Grant</t>
  </si>
  <si>
    <t>Mikulecky, Peter J.</t>
  </si>
  <si>
    <t>Gookin, Dan</t>
  </si>
  <si>
    <t>Midgley, Dale</t>
  </si>
  <si>
    <t>Dyszel, Bill</t>
  </si>
  <si>
    <t>Harvey, Greg</t>
  </si>
  <si>
    <t>Weverka, Peter</t>
  </si>
  <si>
    <t>Clapperton, Guy</t>
  </si>
  <si>
    <t>White, Mary</t>
  </si>
  <si>
    <t>Drucker, Peter Ferdinand</t>
  </si>
  <si>
    <t>Sun-tzu</t>
  </si>
  <si>
    <t>Fisher, Philip A.</t>
  </si>
  <si>
    <t>Rathbone, Andy</t>
  </si>
  <si>
    <t>Eldred, Gary W.</t>
  </si>
  <si>
    <t>Liebler, Nancy</t>
  </si>
  <si>
    <t>US</t>
  </si>
  <si>
    <t>CA</t>
  </si>
  <si>
    <t>MD</t>
  </si>
  <si>
    <t>MI</t>
  </si>
  <si>
    <t>NC</t>
  </si>
  <si>
    <t>VA</t>
  </si>
  <si>
    <t>NY</t>
  </si>
  <si>
    <t>FL</t>
  </si>
  <si>
    <t>MN</t>
  </si>
  <si>
    <t>PA</t>
  </si>
  <si>
    <t>TX</t>
  </si>
  <si>
    <t>TN</t>
  </si>
  <si>
    <t>OR</t>
  </si>
  <si>
    <t>MO</t>
  </si>
  <si>
    <t>MA</t>
  </si>
  <si>
    <t>LOS ANGELES</t>
  </si>
  <si>
    <t>PRINCE GEORGES</t>
  </si>
  <si>
    <t>MACOMB</t>
  </si>
  <si>
    <t>0</t>
  </si>
  <si>
    <t>MECKLENBURG</t>
  </si>
  <si>
    <t>PRINCE WILLIAM</t>
  </si>
  <si>
    <t>MONROE</t>
  </si>
  <si>
    <t>WASHINGTON</t>
  </si>
  <si>
    <t>HENNEPIN</t>
  </si>
  <si>
    <t>LUZERNE</t>
  </si>
  <si>
    <t>KAUFMAN</t>
  </si>
  <si>
    <t>POLK</t>
  </si>
  <si>
    <t>CAYUGA</t>
  </si>
  <si>
    <t>HAMILTON</t>
  </si>
  <si>
    <t>LAKE</t>
  </si>
  <si>
    <t>CONTRA COSTA</t>
  </si>
  <si>
    <t>JACKSON</t>
  </si>
  <si>
    <t>SUFFOLK</t>
  </si>
  <si>
    <t>CAPITOL HEIGHTS</t>
  </si>
  <si>
    <t>Chesterfield</t>
  </si>
  <si>
    <t>Santa Ana</t>
  </si>
  <si>
    <t>HUNTERSVILLE</t>
  </si>
  <si>
    <t>Dale City</t>
  </si>
  <si>
    <t>HILTON</t>
  </si>
  <si>
    <t>tallahassee</t>
  </si>
  <si>
    <t>Hagerstown</t>
  </si>
  <si>
    <t>EDEN PRAIRIE</t>
  </si>
  <si>
    <t>West Hazleton</t>
  </si>
  <si>
    <t>Rogers</t>
  </si>
  <si>
    <t>Mabank</t>
  </si>
  <si>
    <t>Mulberry</t>
  </si>
  <si>
    <t>auburn</t>
  </si>
  <si>
    <t>OOLTEWAH</t>
  </si>
  <si>
    <t>Lakeview</t>
  </si>
  <si>
    <t>larksville</t>
  </si>
  <si>
    <t>antioch</t>
  </si>
  <si>
    <t>DAVENPORT</t>
  </si>
  <si>
    <t>BLUE SPRINGS</t>
  </si>
  <si>
    <t>Mattapan</t>
  </si>
  <si>
    <t>90064</t>
  </si>
  <si>
    <t>20791</t>
  </si>
  <si>
    <t>48051</t>
  </si>
  <si>
    <t>92707</t>
  </si>
  <si>
    <t>28078</t>
  </si>
  <si>
    <t>22193</t>
  </si>
  <si>
    <t>14468</t>
  </si>
  <si>
    <t>32303</t>
  </si>
  <si>
    <t>21742</t>
  </si>
  <si>
    <t>55344</t>
  </si>
  <si>
    <t>18202</t>
  </si>
  <si>
    <t>72758</t>
  </si>
  <si>
    <t>75147</t>
  </si>
  <si>
    <t>33860</t>
  </si>
  <si>
    <t>13021</t>
  </si>
  <si>
    <t>37363</t>
  </si>
  <si>
    <t>97630</t>
  </si>
  <si>
    <t>18651</t>
  </si>
  <si>
    <t>94509</t>
  </si>
  <si>
    <t>33897</t>
  </si>
  <si>
    <t>64015</t>
  </si>
  <si>
    <t>02126</t>
  </si>
  <si>
    <t>V</t>
  </si>
</sst>
</file>

<file path=xl/styles.xml><?xml version="1.0" encoding="utf-8"?>
<styleSheet xmlns="http://schemas.openxmlformats.org/spreadsheetml/2006/main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0%;\(0%\)"/>
    <numFmt numFmtId="168" formatCode="&quot;$&quot;* #,##0.00;&quot;$&quot;* \(#,##0.00\)"/>
    <numFmt numFmtId="169" formatCode="mmm\-yy&quot; Tax&quot;"/>
    <numFmt numFmtId="170" formatCode="mmm\-yy&quot; Agency Sales&quot;"/>
    <numFmt numFmtId="171" formatCode="[$-409]mmm\-yy;@"/>
    <numFmt numFmtId="172" formatCode="_(* #,##0.0000_);_(* \(#,##0.0000\);_(* &quot;-&quot;??_);_(@_)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15" fontId="2" fillId="0" borderId="0" xfId="0" applyNumberFormat="1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4" fontId="2" fillId="0" borderId="0" xfId="0" applyNumberFormat="1" applyFont="1" applyAlignment="1">
      <alignment wrapText="1"/>
    </xf>
    <xf numFmtId="0" fontId="2" fillId="0" borderId="0" xfId="0" applyFont="1" applyFill="1"/>
    <xf numFmtId="0" fontId="2" fillId="0" borderId="0" xfId="0" applyNumberFormat="1" applyFont="1"/>
    <xf numFmtId="44" fontId="2" fillId="0" borderId="0" xfId="2" applyFont="1"/>
    <xf numFmtId="44" fontId="2" fillId="0" borderId="0" xfId="2" applyFont="1" applyAlignment="1">
      <alignment horizontal="center"/>
    </xf>
    <xf numFmtId="10" fontId="2" fillId="0" borderId="0" xfId="3" applyNumberFormat="1" applyFont="1"/>
    <xf numFmtId="164" fontId="3" fillId="0" borderId="1" xfId="1" applyNumberFormat="1" applyFont="1" applyBorder="1" applyAlignment="1">
      <alignment wrapText="1"/>
    </xf>
    <xf numFmtId="44" fontId="2" fillId="0" borderId="0" xfId="2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0" fontId="3" fillId="0" borderId="0" xfId="0" applyFont="1" applyBorder="1" applyAlignment="1">
      <alignment horizontal="center" wrapText="1"/>
    </xf>
    <xf numFmtId="44" fontId="3" fillId="0" borderId="0" xfId="2" applyFont="1" applyAlignment="1">
      <alignment wrapText="1"/>
    </xf>
    <xf numFmtId="165" fontId="2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15" fontId="3" fillId="0" borderId="2" xfId="0" applyNumberFormat="1" applyFont="1" applyBorder="1" applyAlignment="1">
      <alignment horizontal="left" wrapText="1"/>
    </xf>
    <xf numFmtId="44" fontId="3" fillId="0" borderId="2" xfId="2" applyFont="1" applyBorder="1" applyAlignment="1">
      <alignment horizontal="left" wrapText="1"/>
    </xf>
    <xf numFmtId="44" fontId="2" fillId="0" borderId="0" xfId="2" applyFont="1" applyAlignment="1">
      <alignment horizontal="center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8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9" fontId="2" fillId="0" borderId="0" xfId="0" applyNumberFormat="1" applyFont="1" applyFill="1" applyAlignment="1">
      <alignment horizontal="left"/>
    </xf>
    <xf numFmtId="170" fontId="2" fillId="0" borderId="0" xfId="0" applyNumberFormat="1" applyFont="1" applyFill="1" applyAlignment="1">
      <alignment horizontal="left"/>
    </xf>
    <xf numFmtId="0" fontId="2" fillId="0" borderId="0" xfId="2" applyNumberFormat="1" applyFont="1"/>
    <xf numFmtId="165" fontId="2" fillId="0" borderId="0" xfId="0" applyNumberFormat="1" applyFont="1" applyFill="1" applyBorder="1" applyAlignment="1">
      <alignment horizontal="left"/>
    </xf>
    <xf numFmtId="49" fontId="2" fillId="0" borderId="0" xfId="2" applyNumberFormat="1" applyFont="1" applyAlignment="1">
      <alignment horizontal="right"/>
    </xf>
    <xf numFmtId="166" fontId="2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 applyFill="1" applyAlignment="1"/>
    <xf numFmtId="172" fontId="3" fillId="0" borderId="0" xfId="4" applyNumberFormat="1" applyFont="1" applyAlignment="1">
      <alignment horizontal="left"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2" fillId="0" borderId="0" xfId="4" applyNumberFormat="1" applyFont="1" applyFill="1"/>
    <xf numFmtId="172" fontId="3" fillId="0" borderId="1" xfId="4" applyNumberFormat="1" applyFont="1" applyBorder="1" applyAlignment="1">
      <alignment wrapText="1"/>
    </xf>
    <xf numFmtId="171" fontId="2" fillId="0" borderId="0" xfId="0" applyNumberFormat="1" applyFont="1" applyFill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R30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/>
  <cols>
    <col min="1" max="1" width="19.28515625" style="3" customWidth="1"/>
    <col min="2" max="2" width="9" style="16" customWidth="1"/>
    <col min="3" max="3" width="11.7109375" style="3" customWidth="1"/>
    <col min="4" max="4" width="16.42578125" style="3" bestFit="1" customWidth="1"/>
    <col min="5" max="5" width="10" style="3" bestFit="1" customWidth="1"/>
    <col min="6" max="6" width="9.7109375" style="3" bestFit="1" customWidth="1"/>
    <col min="7" max="7" width="10" style="3" customWidth="1"/>
    <col min="8" max="8" width="9.42578125" style="3" customWidth="1"/>
    <col min="9" max="9" width="9.7109375" style="3" customWidth="1"/>
    <col min="10" max="10" width="9.5703125" style="3" customWidth="1"/>
    <col min="11" max="11" width="14.140625" style="3" bestFit="1" customWidth="1"/>
    <col min="12" max="12" width="12" style="3" customWidth="1"/>
    <col min="13" max="13" width="13.28515625" style="3" customWidth="1"/>
    <col min="14" max="14" width="32.42578125" style="3" bestFit="1" customWidth="1"/>
    <col min="15" max="15" width="23.28515625" style="3" bestFit="1" customWidth="1"/>
    <col min="16" max="18" width="7" style="3" customWidth="1"/>
    <col min="19" max="19" width="7.28515625" style="3" customWidth="1"/>
    <col min="20" max="20" width="8.5703125" style="3" customWidth="1"/>
    <col min="21" max="21" width="7.5703125" style="3" bestFit="1" customWidth="1"/>
    <col min="22" max="23" width="9.85546875" style="3" customWidth="1"/>
    <col min="24" max="24" width="6.85546875" style="3" customWidth="1"/>
    <col min="25" max="25" width="5.7109375" style="3" customWidth="1"/>
    <col min="26" max="26" width="11.28515625" style="3" customWidth="1"/>
    <col min="27" max="27" width="5.85546875" style="3" customWidth="1"/>
    <col min="28" max="28" width="8.140625" style="3" customWidth="1"/>
    <col min="29" max="29" width="10.42578125" style="3" customWidth="1"/>
    <col min="30" max="30" width="13.140625" style="3" customWidth="1"/>
    <col min="31" max="32" width="13.28515625" style="3" customWidth="1"/>
    <col min="33" max="33" width="7" style="3" customWidth="1"/>
    <col min="34" max="34" width="7.140625" style="3" customWidth="1"/>
    <col min="35" max="35" width="6.5703125" style="3" customWidth="1"/>
    <col min="36" max="36" width="6.42578125" style="3" customWidth="1"/>
    <col min="37" max="37" width="7.28515625" style="3" customWidth="1"/>
    <col min="38" max="38" width="6.140625" style="3" customWidth="1"/>
    <col min="39" max="39" width="6.28515625" style="3" customWidth="1"/>
    <col min="40" max="40" width="6.5703125" style="3" customWidth="1"/>
    <col min="41" max="41" width="6.85546875" style="3" customWidth="1"/>
    <col min="42" max="42" width="12.140625" style="3" customWidth="1"/>
    <col min="43" max="43" width="9.7109375" style="53" customWidth="1"/>
    <col min="44" max="44" width="9.42578125" style="3" customWidth="1"/>
    <col min="45" max="16384" width="13.28515625" style="3"/>
  </cols>
  <sheetData>
    <row r="1" spans="1:44" s="20" customFormat="1" ht="51.75" thickBot="1">
      <c r="A1" s="25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6</v>
      </c>
      <c r="G1" s="19"/>
      <c r="H1" s="19"/>
      <c r="I1" s="19"/>
      <c r="J1" s="19"/>
      <c r="K1" s="19"/>
      <c r="N1" s="19"/>
      <c r="O1" s="19"/>
      <c r="P1" s="19"/>
      <c r="Q1" s="19"/>
      <c r="R1" s="19"/>
      <c r="S1" s="19"/>
      <c r="T1" s="19"/>
      <c r="U1" s="19"/>
      <c r="V1" s="19"/>
      <c r="AQ1" s="51"/>
    </row>
    <row r="2" spans="1:44" s="29" customFormat="1">
      <c r="A2" s="44">
        <f>E2</f>
        <v>41699</v>
      </c>
      <c r="B2" s="56">
        <v>41702</v>
      </c>
      <c r="C2" s="17" t="s">
        <v>10</v>
      </c>
      <c r="D2" s="17" t="s">
        <v>11</v>
      </c>
      <c r="E2" s="18">
        <f>DATE(YEAR(B2),MONTH(B2),1)</f>
        <v>41699</v>
      </c>
      <c r="F2" s="18">
        <f>DATE(YEAR(E2),MONTH(E2)+1,0)</f>
        <v>41729</v>
      </c>
      <c r="G2" s="58"/>
      <c r="H2" s="58"/>
      <c r="I2" s="59"/>
      <c r="J2" s="60"/>
      <c r="K2" s="46"/>
      <c r="AQ2" s="52"/>
    </row>
    <row r="3" spans="1:44" ht="13.5" thickBot="1">
      <c r="AC3" s="48"/>
    </row>
    <row r="4" spans="1:44" s="24" customFormat="1" ht="13.5" hidden="1" thickBot="1">
      <c r="A4" s="24" t="s">
        <v>118</v>
      </c>
      <c r="B4" s="24" t="s">
        <v>108</v>
      </c>
      <c r="C4" s="24" t="s">
        <v>129</v>
      </c>
      <c r="D4" s="24" t="s">
        <v>128</v>
      </c>
      <c r="E4" s="24" t="s">
        <v>109</v>
      </c>
      <c r="F4" s="24" t="s">
        <v>120</v>
      </c>
      <c r="G4" s="24" t="s">
        <v>131</v>
      </c>
      <c r="J4" s="24" t="s">
        <v>121</v>
      </c>
      <c r="K4" s="24" t="s">
        <v>111</v>
      </c>
      <c r="N4" s="24" t="s">
        <v>112</v>
      </c>
      <c r="O4" s="24" t="s">
        <v>113</v>
      </c>
      <c r="S4" s="24" t="s">
        <v>122</v>
      </c>
      <c r="T4" s="24" t="s">
        <v>114</v>
      </c>
      <c r="U4" s="24" t="s">
        <v>115</v>
      </c>
      <c r="Y4" s="24" t="s">
        <v>107</v>
      </c>
      <c r="Z4" s="24" t="s">
        <v>117</v>
      </c>
      <c r="AB4" s="24" t="s">
        <v>116</v>
      </c>
      <c r="AC4" s="24" t="s">
        <v>133</v>
      </c>
      <c r="AF4" s="24" t="s">
        <v>130</v>
      </c>
      <c r="AQ4" s="24" t="s">
        <v>139</v>
      </c>
      <c r="AR4" s="24" t="s">
        <v>132</v>
      </c>
    </row>
    <row r="5" spans="1:44" s="24" customFormat="1" ht="13.5" hidden="1" thickBot="1">
      <c r="A5" s="24">
        <f t="shared" ref="A5:F5" ca="1" si="0">+COLUMN(INDIRECT(A4&amp;"1"))</f>
        <v>10</v>
      </c>
      <c r="B5" s="24">
        <f t="shared" ca="1" si="0"/>
        <v>1</v>
      </c>
      <c r="C5" s="24">
        <f t="shared" ca="1" si="0"/>
        <v>2</v>
      </c>
      <c r="D5" s="24">
        <f t="shared" ca="1" si="0"/>
        <v>4</v>
      </c>
      <c r="E5" s="24">
        <f t="shared" ca="1" si="0"/>
        <v>12</v>
      </c>
      <c r="F5" s="24">
        <f t="shared" ca="1" si="0"/>
        <v>11</v>
      </c>
      <c r="G5" s="24">
        <f ca="1">+COLUMN(INDIRECT(G4&amp;"1"))</f>
        <v>9</v>
      </c>
      <c r="J5" s="24">
        <f ca="1">+COLUMN(INDIRECT(J4&amp;"1"))</f>
        <v>18</v>
      </c>
      <c r="K5" s="24">
        <f ca="1">+COLUMN(INDIRECT(K4&amp;"1"))</f>
        <v>19</v>
      </c>
      <c r="N5" s="24">
        <f ca="1">+COLUMN(INDIRECT(N4&amp;"1"))</f>
        <v>20</v>
      </c>
      <c r="O5" s="24">
        <f ca="1">+COLUMN(INDIRECT(O4&amp;"1"))</f>
        <v>21</v>
      </c>
      <c r="S5" s="24">
        <f ca="1">+COLUMN(INDIRECT(S4&amp;"1"))</f>
        <v>23</v>
      </c>
      <c r="T5" s="24">
        <f ca="1">+COLUMN(INDIRECT(T4&amp;"1"))</f>
        <v>24</v>
      </c>
      <c r="U5" s="24">
        <f ca="1">+COLUMN(INDIRECT(U4&amp;"1"))</f>
        <v>25</v>
      </c>
      <c r="Y5" s="24">
        <f ca="1">+COLUMN(INDIRECT(Y4&amp;"1"))</f>
        <v>13</v>
      </c>
      <c r="Z5" s="24">
        <f ca="1">+COLUMN(INDIRECT(Z4&amp;"1"))</f>
        <v>32</v>
      </c>
      <c r="AB5" s="24">
        <f ca="1">+COLUMN(INDIRECT(AB4&amp;"1"))</f>
        <v>26</v>
      </c>
      <c r="AC5" s="24">
        <f ca="1">+COLUMN(INDIRECT(AC4&amp;"1"))</f>
        <v>44</v>
      </c>
      <c r="AF5" s="24">
        <f ca="1">+COLUMN(INDIRECT(AF4&amp;"1"))</f>
        <v>43</v>
      </c>
      <c r="AQ5" s="24">
        <f ca="1">+COLUMN(INDIRECT(AQ4&amp;"1"))</f>
        <v>81</v>
      </c>
      <c r="AR5" s="24">
        <f ca="1">+COLUMN(INDIRECT(AR4&amp;"1"))</f>
        <v>29</v>
      </c>
    </row>
    <row r="6" spans="1:44" s="22" customFormat="1" ht="51.75" thickBot="1">
      <c r="A6" s="34" t="s">
        <v>119</v>
      </c>
      <c r="B6" s="21" t="s">
        <v>13</v>
      </c>
      <c r="C6" s="21" t="s">
        <v>14</v>
      </c>
      <c r="D6" s="21" t="s">
        <v>15</v>
      </c>
      <c r="E6" s="21" t="s">
        <v>16</v>
      </c>
      <c r="F6" s="21" t="s">
        <v>17</v>
      </c>
      <c r="G6" s="21" t="s">
        <v>18</v>
      </c>
      <c r="H6" s="21" t="s">
        <v>19</v>
      </c>
      <c r="I6" s="21" t="s">
        <v>20</v>
      </c>
      <c r="J6" s="21" t="s">
        <v>21</v>
      </c>
      <c r="K6" s="21" t="s">
        <v>22</v>
      </c>
      <c r="L6" s="21" t="s">
        <v>23</v>
      </c>
      <c r="M6" s="21" t="s">
        <v>24</v>
      </c>
      <c r="N6" s="21" t="s">
        <v>25</v>
      </c>
      <c r="O6" s="21" t="s">
        <v>26</v>
      </c>
      <c r="P6" s="21" t="s">
        <v>27</v>
      </c>
      <c r="Q6" s="21" t="s">
        <v>28</v>
      </c>
      <c r="R6" s="21" t="s">
        <v>29</v>
      </c>
      <c r="S6" s="21" t="s">
        <v>30</v>
      </c>
      <c r="T6" s="21" t="s">
        <v>31</v>
      </c>
      <c r="U6" s="21" t="s">
        <v>32</v>
      </c>
      <c r="V6" s="21" t="s">
        <v>33</v>
      </c>
      <c r="W6" s="21" t="s">
        <v>34</v>
      </c>
      <c r="X6" s="21" t="s">
        <v>8</v>
      </c>
      <c r="Y6" s="21" t="s">
        <v>9</v>
      </c>
      <c r="Z6" s="42" t="s">
        <v>35</v>
      </c>
      <c r="AA6" s="21" t="s">
        <v>36</v>
      </c>
      <c r="AB6" s="21" t="s">
        <v>37</v>
      </c>
      <c r="AC6" s="21" t="s">
        <v>38</v>
      </c>
      <c r="AD6" s="21" t="s">
        <v>39</v>
      </c>
      <c r="AE6" s="21" t="s">
        <v>40</v>
      </c>
      <c r="AF6" s="21" t="s">
        <v>41</v>
      </c>
      <c r="AG6" s="21" t="s">
        <v>42</v>
      </c>
      <c r="AH6" s="21" t="s">
        <v>43</v>
      </c>
      <c r="AI6" s="21" t="s">
        <v>44</v>
      </c>
      <c r="AJ6" s="21" t="s">
        <v>45</v>
      </c>
      <c r="AK6" s="21" t="s">
        <v>46</v>
      </c>
      <c r="AL6" s="21" t="s">
        <v>47</v>
      </c>
      <c r="AM6" s="21" t="s">
        <v>48</v>
      </c>
      <c r="AN6" s="21" t="s">
        <v>49</v>
      </c>
      <c r="AO6" s="21" t="s">
        <v>50</v>
      </c>
      <c r="AP6" s="21" t="s">
        <v>51</v>
      </c>
      <c r="AQ6" s="21" t="s">
        <v>136</v>
      </c>
      <c r="AR6" s="57" t="s">
        <v>138</v>
      </c>
    </row>
    <row r="7" spans="1:44" s="22" customFormat="1">
      <c r="A7" s="9" t="s">
        <v>140</v>
      </c>
      <c r="B7" s="17">
        <v>5393</v>
      </c>
      <c r="C7" s="9" t="s">
        <v>141</v>
      </c>
      <c r="D7" s="9" t="s">
        <v>151</v>
      </c>
      <c r="E7" s="30">
        <v>41715</v>
      </c>
      <c r="F7" s="9" t="s">
        <v>157</v>
      </c>
      <c r="G7" s="9" t="s">
        <v>179</v>
      </c>
      <c r="H7" s="23"/>
      <c r="I7" s="23"/>
      <c r="J7" s="9" t="s">
        <v>181</v>
      </c>
      <c r="K7" s="9" t="s">
        <v>182</v>
      </c>
      <c r="L7" s="23"/>
      <c r="M7" s="23"/>
      <c r="N7" s="9" t="s">
        <v>203</v>
      </c>
      <c r="O7" s="9" t="s">
        <v>224</v>
      </c>
      <c r="P7" s="23"/>
      <c r="Q7" s="23"/>
      <c r="R7" s="9"/>
      <c r="S7" s="9">
        <v>1</v>
      </c>
      <c r="T7" s="9">
        <v>0</v>
      </c>
      <c r="U7" s="9">
        <v>1</v>
      </c>
      <c r="V7" s="11"/>
      <c r="W7" s="11"/>
      <c r="X7" s="47">
        <f t="shared" ref="X7:X28" si="1">+$I$2</f>
        <v>0</v>
      </c>
      <c r="Y7" s="9" t="s">
        <v>245</v>
      </c>
      <c r="Z7" s="9">
        <v>48.99</v>
      </c>
      <c r="AA7" s="45">
        <v>41</v>
      </c>
      <c r="AB7" s="9" t="s">
        <v>12</v>
      </c>
      <c r="AC7" s="39">
        <v>0.3</v>
      </c>
      <c r="AD7" s="38">
        <f>IF(AF7="",0,AF7+AE7)</f>
        <v>34.29</v>
      </c>
      <c r="AE7" s="38">
        <f>IF(T7=0,0,-1*AF7)</f>
        <v>0</v>
      </c>
      <c r="AF7" s="38">
        <v>34.29</v>
      </c>
      <c r="AG7" s="23"/>
      <c r="AH7" s="23"/>
      <c r="AI7" s="23"/>
      <c r="AJ7" s="23"/>
      <c r="AK7" s="23"/>
      <c r="AL7" s="23"/>
      <c r="AM7" s="23"/>
      <c r="AN7" s="23"/>
      <c r="AO7" s="23"/>
      <c r="AP7" s="38">
        <f>+AF7</f>
        <v>34.29</v>
      </c>
      <c r="AQ7" s="54">
        <v>1</v>
      </c>
      <c r="AR7" s="54">
        <v>48.99</v>
      </c>
    </row>
    <row r="8" spans="1:44" s="22" customFormat="1">
      <c r="A8" s="9" t="s">
        <v>140</v>
      </c>
      <c r="B8" s="17">
        <v>6171</v>
      </c>
      <c r="C8" s="9" t="s">
        <v>142</v>
      </c>
      <c r="D8" s="9" t="s">
        <v>152</v>
      </c>
      <c r="E8" s="30">
        <v>41715</v>
      </c>
      <c r="F8" s="9" t="s">
        <v>158</v>
      </c>
      <c r="G8" s="9" t="s">
        <v>180</v>
      </c>
      <c r="H8" s="23"/>
      <c r="I8" s="23"/>
      <c r="J8" s="9" t="s">
        <v>181</v>
      </c>
      <c r="K8" s="9" t="s">
        <v>183</v>
      </c>
      <c r="L8" s="23"/>
      <c r="M8" s="23"/>
      <c r="N8" s="9" t="s">
        <v>204</v>
      </c>
      <c r="O8" s="9" t="s">
        <v>225</v>
      </c>
      <c r="P8" s="23"/>
      <c r="Q8" s="23"/>
      <c r="R8" s="9"/>
      <c r="S8" s="9">
        <v>1</v>
      </c>
      <c r="T8" s="9">
        <v>0</v>
      </c>
      <c r="U8" s="9">
        <v>1</v>
      </c>
      <c r="V8" s="11"/>
      <c r="W8" s="11"/>
      <c r="X8" s="47">
        <f t="shared" si="1"/>
        <v>0</v>
      </c>
      <c r="Y8" s="9" t="s">
        <v>245</v>
      </c>
      <c r="Z8" s="9">
        <v>14.99</v>
      </c>
      <c r="AA8" s="45">
        <v>41</v>
      </c>
      <c r="AB8" s="9" t="s">
        <v>12</v>
      </c>
      <c r="AC8" s="39">
        <v>0.3</v>
      </c>
      <c r="AD8" s="38">
        <f t="shared" ref="AD8:AD28" si="2">IF(AF8="",0,AF8+AE8)</f>
        <v>10.49</v>
      </c>
      <c r="AE8" s="38">
        <f t="shared" ref="AE8:AE28" si="3">IF(T8=0,0,-1*AF8)</f>
        <v>0</v>
      </c>
      <c r="AF8" s="38">
        <v>10.49</v>
      </c>
      <c r="AG8" s="23"/>
      <c r="AH8" s="23"/>
      <c r="AI8" s="23"/>
      <c r="AJ8" s="23"/>
      <c r="AK8" s="23"/>
      <c r="AL8" s="23"/>
      <c r="AM8" s="23"/>
      <c r="AN8" s="23"/>
      <c r="AO8" s="23"/>
      <c r="AP8" s="38">
        <f t="shared" ref="AP8:AP28" si="4">+AF8</f>
        <v>10.49</v>
      </c>
      <c r="AQ8" s="54">
        <v>1</v>
      </c>
      <c r="AR8" s="54">
        <v>14.99</v>
      </c>
    </row>
    <row r="9" spans="1:44" s="22" customFormat="1">
      <c r="A9" s="9" t="s">
        <v>140</v>
      </c>
      <c r="B9" s="17">
        <v>6814</v>
      </c>
      <c r="C9" s="9" t="s">
        <v>142</v>
      </c>
      <c r="D9" s="9" t="s">
        <v>152</v>
      </c>
      <c r="E9" s="30">
        <v>41725</v>
      </c>
      <c r="F9" s="9" t="s">
        <v>159</v>
      </c>
      <c r="G9" s="9" t="s">
        <v>180</v>
      </c>
      <c r="H9" s="23"/>
      <c r="I9" s="23"/>
      <c r="J9" s="9" t="s">
        <v>181</v>
      </c>
      <c r="K9" s="9" t="s">
        <v>184</v>
      </c>
      <c r="L9" s="23"/>
      <c r="M9" s="23"/>
      <c r="N9" s="9" t="s">
        <v>205</v>
      </c>
      <c r="O9" s="9" t="s">
        <v>226</v>
      </c>
      <c r="P9" s="23"/>
      <c r="Q9" s="23"/>
      <c r="R9" s="9"/>
      <c r="S9" s="9">
        <v>1</v>
      </c>
      <c r="T9" s="9">
        <v>0</v>
      </c>
      <c r="U9" s="9">
        <v>1</v>
      </c>
      <c r="V9" s="11"/>
      <c r="W9" s="11"/>
      <c r="X9" s="47">
        <f t="shared" si="1"/>
        <v>0</v>
      </c>
      <c r="Y9" s="9" t="s">
        <v>245</v>
      </c>
      <c r="Z9" s="9">
        <v>16.990000000000002</v>
      </c>
      <c r="AA9" s="45">
        <v>41</v>
      </c>
      <c r="AB9" s="9" t="s">
        <v>12</v>
      </c>
      <c r="AC9" s="39">
        <v>0.3</v>
      </c>
      <c r="AD9" s="38">
        <f t="shared" si="2"/>
        <v>11.89</v>
      </c>
      <c r="AE9" s="38">
        <f t="shared" si="3"/>
        <v>0</v>
      </c>
      <c r="AF9" s="38">
        <v>11.89</v>
      </c>
      <c r="AG9" s="23"/>
      <c r="AH9" s="23"/>
      <c r="AI9" s="23"/>
      <c r="AJ9" s="23"/>
      <c r="AK9" s="23"/>
      <c r="AL9" s="23"/>
      <c r="AM9" s="23"/>
      <c r="AN9" s="23"/>
      <c r="AO9" s="23"/>
      <c r="AP9" s="38">
        <f t="shared" si="4"/>
        <v>11.89</v>
      </c>
      <c r="AQ9" s="54">
        <v>1</v>
      </c>
      <c r="AR9" s="54">
        <v>16.990000000000002</v>
      </c>
    </row>
    <row r="10" spans="1:44" s="22" customFormat="1">
      <c r="A10" s="9" t="s">
        <v>140</v>
      </c>
      <c r="B10" s="17">
        <v>7313</v>
      </c>
      <c r="C10" s="9" t="s">
        <v>143</v>
      </c>
      <c r="D10" s="9" t="s">
        <v>153</v>
      </c>
      <c r="E10" s="30">
        <v>41711</v>
      </c>
      <c r="F10" s="9" t="s">
        <v>160</v>
      </c>
      <c r="G10" s="9" t="s">
        <v>180</v>
      </c>
      <c r="H10" s="23"/>
      <c r="I10" s="23"/>
      <c r="J10" s="9" t="s">
        <v>181</v>
      </c>
      <c r="K10" s="9" t="s">
        <v>185</v>
      </c>
      <c r="L10" s="23"/>
      <c r="M10" s="23"/>
      <c r="N10" s="9" t="s">
        <v>206</v>
      </c>
      <c r="O10" s="9" t="s">
        <v>227</v>
      </c>
      <c r="P10" s="23"/>
      <c r="Q10" s="23"/>
      <c r="R10" s="9"/>
      <c r="S10" s="9">
        <v>1</v>
      </c>
      <c r="T10" s="9">
        <v>0</v>
      </c>
      <c r="U10" s="9">
        <v>1</v>
      </c>
      <c r="V10" s="11"/>
      <c r="W10" s="11"/>
      <c r="X10" s="47">
        <f t="shared" si="1"/>
        <v>0</v>
      </c>
      <c r="Y10" s="9" t="s">
        <v>245</v>
      </c>
      <c r="Z10" s="9">
        <v>23.990000000000002</v>
      </c>
      <c r="AA10" s="45">
        <v>41</v>
      </c>
      <c r="AB10" s="9" t="s">
        <v>12</v>
      </c>
      <c r="AC10" s="39">
        <v>0.3</v>
      </c>
      <c r="AD10" s="38">
        <f t="shared" si="2"/>
        <v>18.190000000000001</v>
      </c>
      <c r="AE10" s="38">
        <f t="shared" si="3"/>
        <v>0</v>
      </c>
      <c r="AF10" s="38">
        <v>18.190000000000001</v>
      </c>
      <c r="AG10" s="23"/>
      <c r="AH10" s="23"/>
      <c r="AI10" s="23"/>
      <c r="AJ10" s="23"/>
      <c r="AK10" s="23"/>
      <c r="AL10" s="23"/>
      <c r="AM10" s="23"/>
      <c r="AN10" s="23"/>
      <c r="AO10" s="23"/>
      <c r="AP10" s="38">
        <f t="shared" si="4"/>
        <v>18.190000000000001</v>
      </c>
      <c r="AQ10" s="54">
        <v>1</v>
      </c>
      <c r="AR10" s="54">
        <v>25.990000000000002</v>
      </c>
    </row>
    <row r="11" spans="1:44" s="22" customFormat="1">
      <c r="A11" s="9" t="s">
        <v>140</v>
      </c>
      <c r="B11" s="17">
        <v>11306</v>
      </c>
      <c r="C11" s="9" t="s">
        <v>144</v>
      </c>
      <c r="D11" s="9" t="s">
        <v>154</v>
      </c>
      <c r="E11" s="30">
        <v>41701</v>
      </c>
      <c r="F11" s="9" t="s">
        <v>161</v>
      </c>
      <c r="G11" s="9" t="s">
        <v>180</v>
      </c>
      <c r="H11" s="23"/>
      <c r="I11" s="23"/>
      <c r="J11" s="9" t="s">
        <v>181</v>
      </c>
      <c r="K11" s="9" t="s">
        <v>186</v>
      </c>
      <c r="L11" s="23"/>
      <c r="M11" s="23"/>
      <c r="N11" s="9" t="s">
        <v>207</v>
      </c>
      <c r="O11" s="9" t="s">
        <v>228</v>
      </c>
      <c r="P11" s="23"/>
      <c r="Q11" s="23"/>
      <c r="R11" s="9"/>
      <c r="S11" s="9">
        <v>1</v>
      </c>
      <c r="T11" s="9">
        <v>0</v>
      </c>
      <c r="U11" s="9">
        <v>1</v>
      </c>
      <c r="V11" s="11"/>
      <c r="W11" s="11"/>
      <c r="X11" s="47">
        <f t="shared" si="1"/>
        <v>0</v>
      </c>
      <c r="Y11" s="9" t="s">
        <v>245</v>
      </c>
      <c r="Z11" s="9">
        <v>17.990000000000002</v>
      </c>
      <c r="AA11" s="45">
        <v>41</v>
      </c>
      <c r="AB11" s="9" t="s">
        <v>12</v>
      </c>
      <c r="AC11" s="39">
        <v>0.3</v>
      </c>
      <c r="AD11" s="38">
        <f t="shared" si="2"/>
        <v>12.59</v>
      </c>
      <c r="AE11" s="38">
        <f t="shared" si="3"/>
        <v>0</v>
      </c>
      <c r="AF11" s="38">
        <v>12.59</v>
      </c>
      <c r="AG11" s="23"/>
      <c r="AH11" s="23"/>
      <c r="AI11" s="23"/>
      <c r="AJ11" s="23"/>
      <c r="AK11" s="23"/>
      <c r="AL11" s="23"/>
      <c r="AM11" s="23"/>
      <c r="AN11" s="23"/>
      <c r="AO11" s="23"/>
      <c r="AP11" s="38">
        <f t="shared" si="4"/>
        <v>12.59</v>
      </c>
      <c r="AQ11" s="54">
        <v>1</v>
      </c>
      <c r="AR11" s="54">
        <v>17.990000000000002</v>
      </c>
    </row>
    <row r="12" spans="1:44" s="22" customFormat="1">
      <c r="A12" s="9" t="s">
        <v>140</v>
      </c>
      <c r="B12" s="17">
        <v>14207</v>
      </c>
      <c r="C12" s="9" t="s">
        <v>145</v>
      </c>
      <c r="D12" s="9" t="s">
        <v>155</v>
      </c>
      <c r="E12" s="30">
        <v>41708</v>
      </c>
      <c r="F12" s="9" t="s">
        <v>162</v>
      </c>
      <c r="G12" s="9" t="s">
        <v>180</v>
      </c>
      <c r="H12" s="23"/>
      <c r="I12" s="23"/>
      <c r="J12" s="9" t="s">
        <v>181</v>
      </c>
      <c r="K12" s="9" t="s">
        <v>187</v>
      </c>
      <c r="L12" s="23"/>
      <c r="M12" s="23"/>
      <c r="N12" s="9" t="s">
        <v>208</v>
      </c>
      <c r="O12" s="9" t="s">
        <v>229</v>
      </c>
      <c r="P12" s="23"/>
      <c r="Q12" s="23"/>
      <c r="R12" s="9"/>
      <c r="S12" s="9">
        <v>1</v>
      </c>
      <c r="T12" s="9">
        <v>0</v>
      </c>
      <c r="U12" s="9">
        <v>1</v>
      </c>
      <c r="V12" s="11"/>
      <c r="W12" s="11"/>
      <c r="X12" s="47">
        <f t="shared" si="1"/>
        <v>0</v>
      </c>
      <c r="Y12" s="9" t="s">
        <v>245</v>
      </c>
      <c r="Z12" s="9">
        <v>11.99</v>
      </c>
      <c r="AA12" s="45">
        <v>41</v>
      </c>
      <c r="AB12" s="9" t="s">
        <v>12</v>
      </c>
      <c r="AC12" s="39">
        <v>0.3</v>
      </c>
      <c r="AD12" s="38">
        <f t="shared" si="2"/>
        <v>8.39</v>
      </c>
      <c r="AE12" s="38">
        <f t="shared" si="3"/>
        <v>0</v>
      </c>
      <c r="AF12" s="38">
        <v>8.39</v>
      </c>
      <c r="AG12" s="23"/>
      <c r="AH12" s="23"/>
      <c r="AI12" s="23"/>
      <c r="AJ12" s="23"/>
      <c r="AK12" s="23"/>
      <c r="AL12" s="23"/>
      <c r="AM12" s="23"/>
      <c r="AN12" s="23"/>
      <c r="AO12" s="23"/>
      <c r="AP12" s="38">
        <f t="shared" si="4"/>
        <v>8.39</v>
      </c>
      <c r="AQ12" s="54">
        <v>1</v>
      </c>
      <c r="AR12" s="54">
        <v>11.99</v>
      </c>
    </row>
    <row r="13" spans="1:44" s="22" customFormat="1">
      <c r="A13" s="9" t="s">
        <v>140</v>
      </c>
      <c r="B13" s="17">
        <v>14985</v>
      </c>
      <c r="C13" s="9" t="s">
        <v>146</v>
      </c>
      <c r="D13" s="9" t="s">
        <v>151</v>
      </c>
      <c r="E13" s="30">
        <v>41705</v>
      </c>
      <c r="F13" s="9" t="s">
        <v>163</v>
      </c>
      <c r="G13" s="9" t="s">
        <v>180</v>
      </c>
      <c r="H13" s="23"/>
      <c r="I13" s="23"/>
      <c r="J13" s="9" t="s">
        <v>181</v>
      </c>
      <c r="K13" s="9" t="s">
        <v>188</v>
      </c>
      <c r="L13" s="23"/>
      <c r="M13" s="23"/>
      <c r="N13" s="9" t="s">
        <v>209</v>
      </c>
      <c r="O13" s="9" t="s">
        <v>230</v>
      </c>
      <c r="P13" s="23"/>
      <c r="Q13" s="23"/>
      <c r="R13" s="9"/>
      <c r="S13" s="9">
        <v>1</v>
      </c>
      <c r="T13" s="9">
        <v>0</v>
      </c>
      <c r="U13" s="9">
        <v>1</v>
      </c>
      <c r="V13" s="11"/>
      <c r="W13" s="11"/>
      <c r="X13" s="47">
        <f t="shared" si="1"/>
        <v>0</v>
      </c>
      <c r="Y13" s="9" t="s">
        <v>245</v>
      </c>
      <c r="Z13" s="9">
        <v>16.990000000000002</v>
      </c>
      <c r="AA13" s="45">
        <v>41</v>
      </c>
      <c r="AB13" s="9" t="s">
        <v>12</v>
      </c>
      <c r="AC13" s="39">
        <v>0.3</v>
      </c>
      <c r="AD13" s="38">
        <f t="shared" si="2"/>
        <v>11.89</v>
      </c>
      <c r="AE13" s="38">
        <f t="shared" si="3"/>
        <v>0</v>
      </c>
      <c r="AF13" s="38">
        <v>11.89</v>
      </c>
      <c r="AG13" s="23"/>
      <c r="AH13" s="23"/>
      <c r="AI13" s="23"/>
      <c r="AJ13" s="23"/>
      <c r="AK13" s="23"/>
      <c r="AL13" s="23"/>
      <c r="AM13" s="23"/>
      <c r="AN13" s="23"/>
      <c r="AO13" s="23"/>
      <c r="AP13" s="38">
        <f t="shared" si="4"/>
        <v>11.89</v>
      </c>
      <c r="AQ13" s="54">
        <v>1</v>
      </c>
      <c r="AR13" s="54">
        <v>16.990000000000002</v>
      </c>
    </row>
    <row r="14" spans="1:44" s="22" customFormat="1">
      <c r="A14" s="9" t="s">
        <v>140</v>
      </c>
      <c r="B14" s="17">
        <v>16677</v>
      </c>
      <c r="C14" s="9" t="s">
        <v>143</v>
      </c>
      <c r="D14" s="9" t="s">
        <v>153</v>
      </c>
      <c r="E14" s="30">
        <v>41724</v>
      </c>
      <c r="F14" s="9" t="s">
        <v>164</v>
      </c>
      <c r="G14" s="9" t="s">
        <v>180</v>
      </c>
      <c r="H14" s="23"/>
      <c r="I14" s="23"/>
      <c r="J14" s="9" t="s">
        <v>181</v>
      </c>
      <c r="K14" s="9" t="s">
        <v>189</v>
      </c>
      <c r="L14" s="23"/>
      <c r="M14" s="23"/>
      <c r="N14" s="9" t="s">
        <v>210</v>
      </c>
      <c r="O14" s="9" t="s">
        <v>231</v>
      </c>
      <c r="P14" s="23"/>
      <c r="Q14" s="23"/>
      <c r="R14" s="9"/>
      <c r="S14" s="9">
        <v>1</v>
      </c>
      <c r="T14" s="9">
        <v>0</v>
      </c>
      <c r="U14" s="9">
        <v>1</v>
      </c>
      <c r="V14" s="11"/>
      <c r="W14" s="11"/>
      <c r="X14" s="47">
        <f t="shared" si="1"/>
        <v>0</v>
      </c>
      <c r="Y14" s="9" t="s">
        <v>245</v>
      </c>
      <c r="Z14" s="9">
        <v>11.99</v>
      </c>
      <c r="AA14" s="45">
        <v>41</v>
      </c>
      <c r="AB14" s="9" t="s">
        <v>12</v>
      </c>
      <c r="AC14" s="39">
        <v>0.3</v>
      </c>
      <c r="AD14" s="38">
        <f t="shared" si="2"/>
        <v>8.39</v>
      </c>
      <c r="AE14" s="38">
        <f t="shared" si="3"/>
        <v>0</v>
      </c>
      <c r="AF14" s="38">
        <v>8.39</v>
      </c>
      <c r="AG14" s="23"/>
      <c r="AH14" s="23"/>
      <c r="AI14" s="23"/>
      <c r="AJ14" s="23"/>
      <c r="AK14" s="23"/>
      <c r="AL14" s="23"/>
      <c r="AM14" s="23"/>
      <c r="AN14" s="23"/>
      <c r="AO14" s="23"/>
      <c r="AP14" s="38">
        <f t="shared" si="4"/>
        <v>8.39</v>
      </c>
      <c r="AQ14" s="54">
        <v>1</v>
      </c>
      <c r="AR14" s="54">
        <v>11.99</v>
      </c>
    </row>
    <row r="15" spans="1:44" s="22" customFormat="1">
      <c r="A15" s="9" t="s">
        <v>140</v>
      </c>
      <c r="B15" s="17">
        <v>17126</v>
      </c>
      <c r="C15" s="9" t="s">
        <v>147</v>
      </c>
      <c r="D15" s="9" t="s">
        <v>152</v>
      </c>
      <c r="E15" s="30">
        <v>41703</v>
      </c>
      <c r="F15" s="9" t="s">
        <v>165</v>
      </c>
      <c r="G15" s="9" t="s">
        <v>180</v>
      </c>
      <c r="H15" s="23"/>
      <c r="I15" s="23"/>
      <c r="J15" s="9" t="s">
        <v>181</v>
      </c>
      <c r="K15" s="9" t="s">
        <v>190</v>
      </c>
      <c r="L15" s="23"/>
      <c r="M15" s="23"/>
      <c r="N15" s="9" t="s">
        <v>211</v>
      </c>
      <c r="O15" s="9" t="s">
        <v>232</v>
      </c>
      <c r="P15" s="23"/>
      <c r="Q15" s="23"/>
      <c r="R15" s="9"/>
      <c r="S15" s="9">
        <v>1</v>
      </c>
      <c r="T15" s="9">
        <v>0</v>
      </c>
      <c r="U15" s="9">
        <v>1</v>
      </c>
      <c r="V15" s="11"/>
      <c r="W15" s="11"/>
      <c r="X15" s="47">
        <f t="shared" si="1"/>
        <v>0</v>
      </c>
      <c r="Y15" s="9" t="s">
        <v>245</v>
      </c>
      <c r="Z15" s="9">
        <v>16.990000000000002</v>
      </c>
      <c r="AA15" s="45">
        <v>41</v>
      </c>
      <c r="AB15" s="9" t="s">
        <v>12</v>
      </c>
      <c r="AC15" s="39">
        <v>0.3</v>
      </c>
      <c r="AD15" s="38">
        <f t="shared" si="2"/>
        <v>11.89</v>
      </c>
      <c r="AE15" s="38">
        <f t="shared" si="3"/>
        <v>0</v>
      </c>
      <c r="AF15" s="38">
        <v>11.89</v>
      </c>
      <c r="AG15" s="23"/>
      <c r="AH15" s="23"/>
      <c r="AI15" s="23"/>
      <c r="AJ15" s="23"/>
      <c r="AK15" s="23"/>
      <c r="AL15" s="23"/>
      <c r="AM15" s="23"/>
      <c r="AN15" s="23"/>
      <c r="AO15" s="23"/>
      <c r="AP15" s="38">
        <f t="shared" si="4"/>
        <v>11.89</v>
      </c>
      <c r="AQ15" s="54">
        <v>1</v>
      </c>
      <c r="AR15" s="54">
        <v>16.990000000000002</v>
      </c>
    </row>
    <row r="16" spans="1:44" s="22" customFormat="1">
      <c r="A16" s="9" t="s">
        <v>140</v>
      </c>
      <c r="B16" s="17">
        <v>18032</v>
      </c>
      <c r="C16" s="9" t="s">
        <v>146</v>
      </c>
      <c r="D16" s="9" t="s">
        <v>151</v>
      </c>
      <c r="E16" s="30">
        <v>41709</v>
      </c>
      <c r="F16" s="9" t="s">
        <v>166</v>
      </c>
      <c r="G16" s="9" t="s">
        <v>179</v>
      </c>
      <c r="H16" s="23"/>
      <c r="I16" s="23"/>
      <c r="J16" s="9" t="s">
        <v>181</v>
      </c>
      <c r="K16" s="9" t="s">
        <v>191</v>
      </c>
      <c r="L16" s="23"/>
      <c r="M16" s="23"/>
      <c r="N16" s="9" t="s">
        <v>212</v>
      </c>
      <c r="O16" s="9" t="s">
        <v>233</v>
      </c>
      <c r="P16" s="23"/>
      <c r="Q16" s="23"/>
      <c r="R16" s="9"/>
      <c r="S16" s="9">
        <v>0</v>
      </c>
      <c r="T16" s="9">
        <v>1</v>
      </c>
      <c r="U16" s="9">
        <v>-1</v>
      </c>
      <c r="V16" s="11"/>
      <c r="W16" s="11"/>
      <c r="X16" s="47">
        <f t="shared" si="1"/>
        <v>0</v>
      </c>
      <c r="Y16" s="9" t="s">
        <v>245</v>
      </c>
      <c r="Z16" s="9">
        <v>12.99</v>
      </c>
      <c r="AA16" s="45">
        <v>41</v>
      </c>
      <c r="AB16" s="9" t="s">
        <v>12</v>
      </c>
      <c r="AC16" s="39">
        <v>0.3</v>
      </c>
      <c r="AD16" s="38">
        <f t="shared" si="2"/>
        <v>0</v>
      </c>
      <c r="AE16" s="38">
        <f t="shared" si="3"/>
        <v>9.09</v>
      </c>
      <c r="AF16" s="38">
        <v>-9.09</v>
      </c>
      <c r="AG16" s="23"/>
      <c r="AH16" s="23"/>
      <c r="AI16" s="23"/>
      <c r="AJ16" s="23"/>
      <c r="AK16" s="23"/>
      <c r="AL16" s="23"/>
      <c r="AM16" s="23"/>
      <c r="AN16" s="23"/>
      <c r="AO16" s="23"/>
      <c r="AP16" s="38">
        <f t="shared" si="4"/>
        <v>-9.09</v>
      </c>
      <c r="AQ16" s="54">
        <v>1</v>
      </c>
      <c r="AR16" s="54">
        <v>12.99</v>
      </c>
    </row>
    <row r="17" spans="1:44" s="22" customFormat="1">
      <c r="A17" s="9" t="s">
        <v>140</v>
      </c>
      <c r="B17" s="17">
        <v>20966</v>
      </c>
      <c r="C17" s="9" t="s">
        <v>148</v>
      </c>
      <c r="D17" s="9" t="s">
        <v>156</v>
      </c>
      <c r="E17" s="30">
        <v>41722</v>
      </c>
      <c r="F17" s="9" t="s">
        <v>167</v>
      </c>
      <c r="G17" s="9" t="s">
        <v>180</v>
      </c>
      <c r="H17" s="23"/>
      <c r="I17" s="23"/>
      <c r="J17" s="9" t="s">
        <v>181</v>
      </c>
      <c r="K17" s="9" t="s">
        <v>192</v>
      </c>
      <c r="L17" s="23"/>
      <c r="M17" s="23"/>
      <c r="N17" s="9" t="s">
        <v>213</v>
      </c>
      <c r="O17" s="9" t="s">
        <v>234</v>
      </c>
      <c r="P17" s="23"/>
      <c r="Q17" s="23"/>
      <c r="R17" s="9"/>
      <c r="S17" s="9">
        <v>1</v>
      </c>
      <c r="T17" s="9">
        <v>0</v>
      </c>
      <c r="U17" s="9">
        <v>1</v>
      </c>
      <c r="V17" s="11"/>
      <c r="W17" s="11"/>
      <c r="X17" s="47">
        <f t="shared" si="1"/>
        <v>0</v>
      </c>
      <c r="Y17" s="9" t="s">
        <v>245</v>
      </c>
      <c r="Z17" s="9">
        <v>0.99</v>
      </c>
      <c r="AA17" s="45">
        <v>41</v>
      </c>
      <c r="AB17" s="9" t="s">
        <v>12</v>
      </c>
      <c r="AC17" s="39">
        <v>0.3</v>
      </c>
      <c r="AD17" s="38">
        <f t="shared" si="2"/>
        <v>0.69000000000000006</v>
      </c>
      <c r="AE17" s="38">
        <f t="shared" si="3"/>
        <v>0</v>
      </c>
      <c r="AF17" s="38">
        <v>0.69000000000000006</v>
      </c>
      <c r="AG17" s="23"/>
      <c r="AH17" s="23"/>
      <c r="AI17" s="23"/>
      <c r="AJ17" s="23"/>
      <c r="AK17" s="23"/>
      <c r="AL17" s="23"/>
      <c r="AM17" s="23"/>
      <c r="AN17" s="23"/>
      <c r="AO17" s="23"/>
      <c r="AP17" s="38">
        <f t="shared" si="4"/>
        <v>0.69000000000000006</v>
      </c>
      <c r="AQ17" s="54">
        <v>1</v>
      </c>
      <c r="AR17" s="54">
        <v>0.99</v>
      </c>
    </row>
    <row r="18" spans="1:44" s="22" customFormat="1">
      <c r="A18" s="9" t="s">
        <v>140</v>
      </c>
      <c r="B18" s="17">
        <v>22081</v>
      </c>
      <c r="C18" s="9" t="s">
        <v>143</v>
      </c>
      <c r="D18" s="9" t="s">
        <v>153</v>
      </c>
      <c r="E18" s="30">
        <v>41711</v>
      </c>
      <c r="F18" s="9" t="s">
        <v>168</v>
      </c>
      <c r="G18" s="9" t="s">
        <v>180</v>
      </c>
      <c r="H18" s="23"/>
      <c r="I18" s="23"/>
      <c r="J18" s="9" t="s">
        <v>181</v>
      </c>
      <c r="K18" s="9" t="s">
        <v>193</v>
      </c>
      <c r="L18" s="23"/>
      <c r="M18" s="23"/>
      <c r="N18" s="9" t="s">
        <v>214</v>
      </c>
      <c r="O18" s="9" t="s">
        <v>235</v>
      </c>
      <c r="P18" s="23"/>
      <c r="Q18" s="23"/>
      <c r="R18" s="9"/>
      <c r="S18" s="9">
        <v>1</v>
      </c>
      <c r="T18" s="9">
        <v>0</v>
      </c>
      <c r="U18" s="9">
        <v>1</v>
      </c>
      <c r="V18" s="11"/>
      <c r="W18" s="11"/>
      <c r="X18" s="47">
        <f t="shared" si="1"/>
        <v>0</v>
      </c>
      <c r="Y18" s="9" t="s">
        <v>245</v>
      </c>
      <c r="Z18" s="9">
        <v>3.99</v>
      </c>
      <c r="AA18" s="45">
        <v>41</v>
      </c>
      <c r="AB18" s="9" t="s">
        <v>12</v>
      </c>
      <c r="AC18" s="39">
        <v>0.3</v>
      </c>
      <c r="AD18" s="38">
        <f t="shared" si="2"/>
        <v>2.79</v>
      </c>
      <c r="AE18" s="38">
        <f t="shared" si="3"/>
        <v>0</v>
      </c>
      <c r="AF18" s="38">
        <v>2.79</v>
      </c>
      <c r="AG18" s="23"/>
      <c r="AH18" s="23"/>
      <c r="AI18" s="23"/>
      <c r="AJ18" s="23"/>
      <c r="AK18" s="23"/>
      <c r="AL18" s="23"/>
      <c r="AM18" s="23"/>
      <c r="AN18" s="23"/>
      <c r="AO18" s="23"/>
      <c r="AP18" s="38">
        <f t="shared" si="4"/>
        <v>2.79</v>
      </c>
      <c r="AQ18" s="54">
        <v>1</v>
      </c>
      <c r="AR18" s="54">
        <v>3.99</v>
      </c>
    </row>
    <row r="19" spans="1:44" s="22" customFormat="1">
      <c r="A19" s="9" t="s">
        <v>140</v>
      </c>
      <c r="B19" s="17">
        <v>22089</v>
      </c>
      <c r="C19" s="9" t="s">
        <v>147</v>
      </c>
      <c r="D19" s="9" t="s">
        <v>152</v>
      </c>
      <c r="E19" s="30">
        <v>41715</v>
      </c>
      <c r="F19" s="9" t="s">
        <v>169</v>
      </c>
      <c r="G19" s="9" t="s">
        <v>180</v>
      </c>
      <c r="H19" s="23"/>
      <c r="I19" s="23"/>
      <c r="J19" s="9" t="s">
        <v>181</v>
      </c>
      <c r="K19" s="9" t="s">
        <v>194</v>
      </c>
      <c r="L19" s="23"/>
      <c r="M19" s="23"/>
      <c r="N19" s="9" t="s">
        <v>215</v>
      </c>
      <c r="O19" s="9" t="s">
        <v>236</v>
      </c>
      <c r="P19" s="23"/>
      <c r="Q19" s="23"/>
      <c r="R19" s="9"/>
      <c r="S19" s="9">
        <v>1</v>
      </c>
      <c r="T19" s="9">
        <v>0</v>
      </c>
      <c r="U19" s="9">
        <v>1</v>
      </c>
      <c r="V19" s="11"/>
      <c r="W19" s="11"/>
      <c r="X19" s="47">
        <f t="shared" si="1"/>
        <v>0</v>
      </c>
      <c r="Y19" s="9" t="s">
        <v>245</v>
      </c>
      <c r="Z19" s="9">
        <v>19.990000000000002</v>
      </c>
      <c r="AA19" s="45">
        <v>41</v>
      </c>
      <c r="AB19" s="9" t="s">
        <v>12</v>
      </c>
      <c r="AC19" s="39">
        <v>0.3</v>
      </c>
      <c r="AD19" s="38">
        <f t="shared" si="2"/>
        <v>13.99</v>
      </c>
      <c r="AE19" s="38">
        <f t="shared" si="3"/>
        <v>0</v>
      </c>
      <c r="AF19" s="38">
        <v>13.99</v>
      </c>
      <c r="AG19" s="23"/>
      <c r="AH19" s="23"/>
      <c r="AI19" s="23"/>
      <c r="AJ19" s="23"/>
      <c r="AK19" s="23"/>
      <c r="AL19" s="23"/>
      <c r="AM19" s="23"/>
      <c r="AN19" s="23"/>
      <c r="AO19" s="23"/>
      <c r="AP19" s="38">
        <f t="shared" si="4"/>
        <v>13.99</v>
      </c>
      <c r="AQ19" s="54">
        <v>1</v>
      </c>
      <c r="AR19" s="54">
        <v>19.990000000000002</v>
      </c>
    </row>
    <row r="20" spans="1:44" s="22" customFormat="1">
      <c r="A20" s="9" t="s">
        <v>140</v>
      </c>
      <c r="B20" s="17">
        <v>22661</v>
      </c>
      <c r="C20" s="9" t="s">
        <v>147</v>
      </c>
      <c r="D20" s="9" t="s">
        <v>152</v>
      </c>
      <c r="E20" s="30">
        <v>41715</v>
      </c>
      <c r="F20" s="9" t="s">
        <v>170</v>
      </c>
      <c r="G20" s="9" t="s">
        <v>180</v>
      </c>
      <c r="H20" s="23"/>
      <c r="I20" s="23"/>
      <c r="J20" s="9" t="s">
        <v>181</v>
      </c>
      <c r="K20" s="9" t="s">
        <v>195</v>
      </c>
      <c r="L20" s="23"/>
      <c r="M20" s="23"/>
      <c r="N20" s="9" t="s">
        <v>216</v>
      </c>
      <c r="O20" s="9" t="s">
        <v>237</v>
      </c>
      <c r="P20" s="23"/>
      <c r="Q20" s="23"/>
      <c r="R20" s="9"/>
      <c r="S20" s="9">
        <v>1</v>
      </c>
      <c r="T20" s="9">
        <v>0</v>
      </c>
      <c r="U20" s="9">
        <v>1</v>
      </c>
      <c r="V20" s="11"/>
      <c r="W20" s="11"/>
      <c r="X20" s="47">
        <f t="shared" si="1"/>
        <v>0</v>
      </c>
      <c r="Y20" s="9" t="s">
        <v>245</v>
      </c>
      <c r="Z20" s="9">
        <v>12.99</v>
      </c>
      <c r="AA20" s="45">
        <v>41</v>
      </c>
      <c r="AB20" s="9" t="s">
        <v>12</v>
      </c>
      <c r="AC20" s="39">
        <v>0.3</v>
      </c>
      <c r="AD20" s="38">
        <f t="shared" si="2"/>
        <v>9.09</v>
      </c>
      <c r="AE20" s="38">
        <f t="shared" si="3"/>
        <v>0</v>
      </c>
      <c r="AF20" s="38">
        <v>9.09</v>
      </c>
      <c r="AG20" s="23"/>
      <c r="AH20" s="23"/>
      <c r="AI20" s="23"/>
      <c r="AJ20" s="23"/>
      <c r="AK20" s="23"/>
      <c r="AL20" s="23"/>
      <c r="AM20" s="23"/>
      <c r="AN20" s="23"/>
      <c r="AO20" s="23"/>
      <c r="AP20" s="38">
        <f t="shared" si="4"/>
        <v>9.09</v>
      </c>
      <c r="AQ20" s="54">
        <v>1</v>
      </c>
      <c r="AR20" s="54">
        <v>12.99</v>
      </c>
    </row>
    <row r="21" spans="1:44" s="22" customFormat="1">
      <c r="A21" s="9" t="s">
        <v>140</v>
      </c>
      <c r="B21" s="17">
        <v>23149</v>
      </c>
      <c r="C21" s="9" t="s">
        <v>147</v>
      </c>
      <c r="D21" s="9" t="s">
        <v>152</v>
      </c>
      <c r="E21" s="30">
        <v>41703</v>
      </c>
      <c r="F21" s="9" t="s">
        <v>171</v>
      </c>
      <c r="G21" s="9" t="s">
        <v>180</v>
      </c>
      <c r="H21" s="23"/>
      <c r="I21" s="23"/>
      <c r="J21" s="9" t="s">
        <v>181</v>
      </c>
      <c r="K21" s="9" t="s">
        <v>196</v>
      </c>
      <c r="L21" s="23"/>
      <c r="M21" s="23"/>
      <c r="N21" s="9" t="s">
        <v>217</v>
      </c>
      <c r="O21" s="9" t="s">
        <v>238</v>
      </c>
      <c r="P21" s="23"/>
      <c r="Q21" s="23"/>
      <c r="R21" s="9"/>
      <c r="S21" s="9">
        <v>1</v>
      </c>
      <c r="T21" s="9">
        <v>0</v>
      </c>
      <c r="U21" s="9">
        <v>1</v>
      </c>
      <c r="V21" s="11"/>
      <c r="W21" s="11"/>
      <c r="X21" s="47">
        <f t="shared" si="1"/>
        <v>0</v>
      </c>
      <c r="Y21" s="9" t="s">
        <v>245</v>
      </c>
      <c r="Z21" s="9">
        <v>14.99</v>
      </c>
      <c r="AA21" s="45">
        <v>41</v>
      </c>
      <c r="AB21" s="9" t="s">
        <v>12</v>
      </c>
      <c r="AC21" s="39">
        <v>0.3</v>
      </c>
      <c r="AD21" s="38">
        <f t="shared" si="2"/>
        <v>10.49</v>
      </c>
      <c r="AE21" s="38">
        <f t="shared" si="3"/>
        <v>0</v>
      </c>
      <c r="AF21" s="38">
        <v>10.49</v>
      </c>
      <c r="AG21" s="23"/>
      <c r="AH21" s="23"/>
      <c r="AI21" s="23"/>
      <c r="AJ21" s="23"/>
      <c r="AK21" s="23"/>
      <c r="AL21" s="23"/>
      <c r="AM21" s="23"/>
      <c r="AN21" s="23"/>
      <c r="AO21" s="23"/>
      <c r="AP21" s="38">
        <f t="shared" si="4"/>
        <v>10.49</v>
      </c>
      <c r="AQ21" s="54">
        <v>1</v>
      </c>
      <c r="AR21" s="54">
        <v>14.99</v>
      </c>
    </row>
    <row r="22" spans="1:44" s="22" customFormat="1">
      <c r="A22" s="9" t="s">
        <v>140</v>
      </c>
      <c r="B22" s="17">
        <v>27008</v>
      </c>
      <c r="C22" s="9" t="s">
        <v>149</v>
      </c>
      <c r="D22" s="9" t="s">
        <v>151</v>
      </c>
      <c r="E22" s="30">
        <v>41703</v>
      </c>
      <c r="F22" s="9" t="s">
        <v>172</v>
      </c>
      <c r="G22" s="9" t="s">
        <v>179</v>
      </c>
      <c r="H22" s="23"/>
      <c r="I22" s="23"/>
      <c r="J22" s="9" t="s">
        <v>181</v>
      </c>
      <c r="K22" s="9" t="s">
        <v>197</v>
      </c>
      <c r="L22" s="23"/>
      <c r="M22" s="23"/>
      <c r="N22" s="9" t="s">
        <v>218</v>
      </c>
      <c r="O22" s="9" t="s">
        <v>239</v>
      </c>
      <c r="P22" s="23"/>
      <c r="Q22" s="23"/>
      <c r="R22" s="9"/>
      <c r="S22" s="9">
        <v>1</v>
      </c>
      <c r="T22" s="9">
        <v>0</v>
      </c>
      <c r="U22" s="9">
        <v>1</v>
      </c>
      <c r="V22" s="11"/>
      <c r="W22" s="11"/>
      <c r="X22" s="47">
        <f t="shared" si="1"/>
        <v>0</v>
      </c>
      <c r="Y22" s="9" t="s">
        <v>245</v>
      </c>
      <c r="Z22" s="9">
        <v>21.990000000000002</v>
      </c>
      <c r="AA22" s="45">
        <v>41</v>
      </c>
      <c r="AB22" s="9" t="s">
        <v>12</v>
      </c>
      <c r="AC22" s="39">
        <v>0.3</v>
      </c>
      <c r="AD22" s="38">
        <f t="shared" si="2"/>
        <v>15.39</v>
      </c>
      <c r="AE22" s="38">
        <f t="shared" si="3"/>
        <v>0</v>
      </c>
      <c r="AF22" s="38">
        <v>15.39</v>
      </c>
      <c r="AG22" s="23"/>
      <c r="AH22" s="23"/>
      <c r="AI22" s="23"/>
      <c r="AJ22" s="23"/>
      <c r="AK22" s="23"/>
      <c r="AL22" s="23"/>
      <c r="AM22" s="23"/>
      <c r="AN22" s="23"/>
      <c r="AO22" s="23"/>
      <c r="AP22" s="38">
        <f t="shared" si="4"/>
        <v>15.39</v>
      </c>
      <c r="AQ22" s="54">
        <v>1</v>
      </c>
      <c r="AR22" s="54">
        <v>21.990000000000002</v>
      </c>
    </row>
    <row r="23" spans="1:44" s="22" customFormat="1">
      <c r="A23" s="9" t="s">
        <v>140</v>
      </c>
      <c r="B23" s="17">
        <v>27434</v>
      </c>
      <c r="C23" s="9" t="s">
        <v>147</v>
      </c>
      <c r="D23" s="9" t="s">
        <v>152</v>
      </c>
      <c r="E23" s="30">
        <v>41701</v>
      </c>
      <c r="F23" s="9" t="s">
        <v>173</v>
      </c>
      <c r="G23" s="9" t="s">
        <v>180</v>
      </c>
      <c r="H23" s="23"/>
      <c r="I23" s="23"/>
      <c r="J23" s="9" t="s">
        <v>181</v>
      </c>
      <c r="K23" s="9" t="s">
        <v>183</v>
      </c>
      <c r="L23" s="23"/>
      <c r="M23" s="23"/>
      <c r="N23" s="9" t="s">
        <v>204</v>
      </c>
      <c r="O23" s="9" t="s">
        <v>225</v>
      </c>
      <c r="P23" s="23"/>
      <c r="Q23" s="23"/>
      <c r="R23" s="9"/>
      <c r="S23" s="9">
        <v>1</v>
      </c>
      <c r="T23" s="9">
        <v>0</v>
      </c>
      <c r="U23" s="9">
        <v>1</v>
      </c>
      <c r="V23" s="11"/>
      <c r="W23" s="11"/>
      <c r="X23" s="47">
        <f t="shared" si="1"/>
        <v>0</v>
      </c>
      <c r="Y23" s="9" t="s">
        <v>245</v>
      </c>
      <c r="Z23" s="9">
        <v>14.99</v>
      </c>
      <c r="AA23" s="45">
        <v>41</v>
      </c>
      <c r="AB23" s="9" t="s">
        <v>12</v>
      </c>
      <c r="AC23" s="39">
        <v>0.3</v>
      </c>
      <c r="AD23" s="38">
        <f t="shared" si="2"/>
        <v>10.49</v>
      </c>
      <c r="AE23" s="38">
        <f t="shared" si="3"/>
        <v>0</v>
      </c>
      <c r="AF23" s="38">
        <v>10.49</v>
      </c>
      <c r="AG23" s="23"/>
      <c r="AH23" s="23"/>
      <c r="AI23" s="23"/>
      <c r="AJ23" s="23"/>
      <c r="AK23" s="23"/>
      <c r="AL23" s="23"/>
      <c r="AM23" s="23"/>
      <c r="AN23" s="23"/>
      <c r="AO23" s="23"/>
      <c r="AP23" s="38">
        <f t="shared" si="4"/>
        <v>10.49</v>
      </c>
      <c r="AQ23" s="54">
        <v>1</v>
      </c>
      <c r="AR23" s="54">
        <v>14.99</v>
      </c>
    </row>
    <row r="24" spans="1:44" s="22" customFormat="1">
      <c r="A24" s="9" t="s">
        <v>140</v>
      </c>
      <c r="B24" s="17">
        <v>29412</v>
      </c>
      <c r="C24" s="9" t="s">
        <v>142</v>
      </c>
      <c r="D24" s="9" t="s">
        <v>152</v>
      </c>
      <c r="E24" s="30">
        <v>41718</v>
      </c>
      <c r="F24" s="9" t="s">
        <v>174</v>
      </c>
      <c r="G24" s="9" t="s">
        <v>180</v>
      </c>
      <c r="H24" s="23"/>
      <c r="I24" s="23"/>
      <c r="J24" s="9" t="s">
        <v>181</v>
      </c>
      <c r="K24" s="9" t="s">
        <v>198</v>
      </c>
      <c r="L24" s="23"/>
      <c r="M24" s="23"/>
      <c r="N24" s="9" t="s">
        <v>219</v>
      </c>
      <c r="O24" s="9" t="s">
        <v>240</v>
      </c>
      <c r="P24" s="23"/>
      <c r="Q24" s="23"/>
      <c r="R24" s="9"/>
      <c r="S24" s="9">
        <v>1</v>
      </c>
      <c r="T24" s="9">
        <v>0</v>
      </c>
      <c r="U24" s="9">
        <v>1</v>
      </c>
      <c r="V24" s="11"/>
      <c r="W24" s="11"/>
      <c r="X24" s="47">
        <f t="shared" si="1"/>
        <v>0</v>
      </c>
      <c r="Y24" s="9" t="s">
        <v>245</v>
      </c>
      <c r="Z24" s="9">
        <v>11.99</v>
      </c>
      <c r="AA24" s="45">
        <v>41</v>
      </c>
      <c r="AB24" s="9" t="s">
        <v>12</v>
      </c>
      <c r="AC24" s="39">
        <v>0.3</v>
      </c>
      <c r="AD24" s="38">
        <f t="shared" si="2"/>
        <v>8.39</v>
      </c>
      <c r="AE24" s="38">
        <f t="shared" si="3"/>
        <v>0</v>
      </c>
      <c r="AF24" s="38">
        <v>8.39</v>
      </c>
      <c r="AG24" s="23"/>
      <c r="AH24" s="23"/>
      <c r="AI24" s="23"/>
      <c r="AJ24" s="23"/>
      <c r="AK24" s="23"/>
      <c r="AL24" s="23"/>
      <c r="AM24" s="23"/>
      <c r="AN24" s="23"/>
      <c r="AO24" s="23"/>
      <c r="AP24" s="38">
        <f t="shared" si="4"/>
        <v>8.39</v>
      </c>
      <c r="AQ24" s="54">
        <v>1</v>
      </c>
      <c r="AR24" s="54">
        <v>11.99</v>
      </c>
    </row>
    <row r="25" spans="1:44" s="22" customFormat="1">
      <c r="A25" s="9" t="s">
        <v>140</v>
      </c>
      <c r="B25" s="17">
        <v>29429</v>
      </c>
      <c r="C25" s="9" t="s">
        <v>147</v>
      </c>
      <c r="D25" s="9" t="s">
        <v>152</v>
      </c>
      <c r="E25" s="30">
        <v>41725</v>
      </c>
      <c r="F25" s="9" t="s">
        <v>175</v>
      </c>
      <c r="G25" s="9" t="s">
        <v>180</v>
      </c>
      <c r="H25" s="23"/>
      <c r="I25" s="23"/>
      <c r="J25" s="9" t="s">
        <v>181</v>
      </c>
      <c r="K25" s="9" t="s">
        <v>199</v>
      </c>
      <c r="L25" s="23"/>
      <c r="M25" s="23"/>
      <c r="N25" s="9" t="s">
        <v>220</v>
      </c>
      <c r="O25" s="9" t="s">
        <v>241</v>
      </c>
      <c r="P25" s="23"/>
      <c r="Q25" s="23"/>
      <c r="R25" s="9"/>
      <c r="S25" s="9">
        <v>1</v>
      </c>
      <c r="T25" s="9">
        <v>0</v>
      </c>
      <c r="U25" s="9">
        <v>1</v>
      </c>
      <c r="V25" s="11"/>
      <c r="W25" s="11"/>
      <c r="X25" s="47">
        <f t="shared" si="1"/>
        <v>0</v>
      </c>
      <c r="Y25" s="9" t="s">
        <v>245</v>
      </c>
      <c r="Z25" s="9">
        <v>13.99</v>
      </c>
      <c r="AA25" s="45">
        <v>41</v>
      </c>
      <c r="AB25" s="9" t="s">
        <v>12</v>
      </c>
      <c r="AC25" s="39">
        <v>0.3</v>
      </c>
      <c r="AD25" s="38">
        <f t="shared" si="2"/>
        <v>9.7900000000000009</v>
      </c>
      <c r="AE25" s="38">
        <f t="shared" si="3"/>
        <v>0</v>
      </c>
      <c r="AF25" s="38">
        <v>9.7900000000000009</v>
      </c>
      <c r="AG25" s="23"/>
      <c r="AH25" s="23"/>
      <c r="AI25" s="23"/>
      <c r="AJ25" s="23"/>
      <c r="AK25" s="23"/>
      <c r="AL25" s="23"/>
      <c r="AM25" s="23"/>
      <c r="AN25" s="23"/>
      <c r="AO25" s="23"/>
      <c r="AP25" s="38">
        <f t="shared" si="4"/>
        <v>9.7900000000000009</v>
      </c>
      <c r="AQ25" s="54">
        <v>1</v>
      </c>
      <c r="AR25" s="54">
        <v>13.99</v>
      </c>
    </row>
    <row r="26" spans="1:44" s="22" customFormat="1">
      <c r="A26" s="9" t="s">
        <v>140</v>
      </c>
      <c r="B26" s="17">
        <v>31874</v>
      </c>
      <c r="C26" s="9" t="s">
        <v>144</v>
      </c>
      <c r="D26" s="9" t="s">
        <v>154</v>
      </c>
      <c r="E26" s="30">
        <v>41716</v>
      </c>
      <c r="F26" s="9" t="s">
        <v>176</v>
      </c>
      <c r="G26" s="9" t="s">
        <v>180</v>
      </c>
      <c r="H26" s="23"/>
      <c r="I26" s="23"/>
      <c r="J26" s="9" t="s">
        <v>181</v>
      </c>
      <c r="K26" s="9" t="s">
        <v>200</v>
      </c>
      <c r="L26" s="23"/>
      <c r="M26" s="23"/>
      <c r="N26" s="9" t="s">
        <v>221</v>
      </c>
      <c r="O26" s="9" t="s">
        <v>242</v>
      </c>
      <c r="P26" s="23"/>
      <c r="Q26" s="23"/>
      <c r="R26" s="9"/>
      <c r="S26" s="9">
        <v>0</v>
      </c>
      <c r="T26" s="9">
        <v>1</v>
      </c>
      <c r="U26" s="9">
        <v>-1</v>
      </c>
      <c r="V26" s="11"/>
      <c r="W26" s="11"/>
      <c r="X26" s="47">
        <f t="shared" si="1"/>
        <v>0</v>
      </c>
      <c r="Y26" s="9" t="s">
        <v>245</v>
      </c>
      <c r="Z26" s="9">
        <v>8.99</v>
      </c>
      <c r="AA26" s="45">
        <v>41</v>
      </c>
      <c r="AB26" s="9" t="s">
        <v>12</v>
      </c>
      <c r="AC26" s="39">
        <v>0.3</v>
      </c>
      <c r="AD26" s="38">
        <f t="shared" si="2"/>
        <v>0</v>
      </c>
      <c r="AE26" s="38">
        <f t="shared" si="3"/>
        <v>6.29</v>
      </c>
      <c r="AF26" s="38">
        <v>-6.29</v>
      </c>
      <c r="AG26" s="23"/>
      <c r="AH26" s="23"/>
      <c r="AI26" s="23"/>
      <c r="AJ26" s="23"/>
      <c r="AK26" s="23"/>
      <c r="AL26" s="23"/>
      <c r="AM26" s="23"/>
      <c r="AN26" s="23"/>
      <c r="AO26" s="23"/>
      <c r="AP26" s="38">
        <f t="shared" si="4"/>
        <v>-6.29</v>
      </c>
      <c r="AQ26" s="54">
        <v>1</v>
      </c>
      <c r="AR26" s="54">
        <v>8.99</v>
      </c>
    </row>
    <row r="27" spans="1:44" s="22" customFormat="1">
      <c r="A27" s="9" t="s">
        <v>140</v>
      </c>
      <c r="B27" s="17">
        <v>33511</v>
      </c>
      <c r="C27" s="9" t="s">
        <v>150</v>
      </c>
      <c r="D27" s="9" t="s">
        <v>152</v>
      </c>
      <c r="E27" s="30">
        <v>41729</v>
      </c>
      <c r="F27" s="9" t="s">
        <v>177</v>
      </c>
      <c r="G27" s="9" t="s">
        <v>180</v>
      </c>
      <c r="H27" s="23"/>
      <c r="I27" s="23"/>
      <c r="J27" s="9" t="s">
        <v>181</v>
      </c>
      <c r="K27" s="9" t="s">
        <v>201</v>
      </c>
      <c r="L27" s="23"/>
      <c r="M27" s="23"/>
      <c r="N27" s="9" t="s">
        <v>222</v>
      </c>
      <c r="O27" s="9" t="s">
        <v>243</v>
      </c>
      <c r="P27" s="23"/>
      <c r="Q27" s="23"/>
      <c r="R27" s="9"/>
      <c r="S27" s="9">
        <v>1</v>
      </c>
      <c r="T27" s="9">
        <v>0</v>
      </c>
      <c r="U27" s="9">
        <v>1</v>
      </c>
      <c r="V27" s="11"/>
      <c r="W27" s="11"/>
      <c r="X27" s="47">
        <f t="shared" si="1"/>
        <v>0</v>
      </c>
      <c r="Y27" s="9" t="s">
        <v>245</v>
      </c>
      <c r="Z27" s="9">
        <v>12.99</v>
      </c>
      <c r="AA27" s="45">
        <v>41</v>
      </c>
      <c r="AB27" s="9" t="s">
        <v>12</v>
      </c>
      <c r="AC27" s="39">
        <v>0.3</v>
      </c>
      <c r="AD27" s="38">
        <f t="shared" si="2"/>
        <v>9.09</v>
      </c>
      <c r="AE27" s="38">
        <f t="shared" si="3"/>
        <v>0</v>
      </c>
      <c r="AF27" s="38">
        <v>9.09</v>
      </c>
      <c r="AG27" s="23"/>
      <c r="AH27" s="23"/>
      <c r="AI27" s="23"/>
      <c r="AJ27" s="23"/>
      <c r="AK27" s="23"/>
      <c r="AL27" s="23"/>
      <c r="AM27" s="23"/>
      <c r="AN27" s="23"/>
      <c r="AO27" s="23"/>
      <c r="AP27" s="38">
        <f t="shared" si="4"/>
        <v>9.09</v>
      </c>
      <c r="AQ27" s="54">
        <v>1</v>
      </c>
      <c r="AR27" s="54">
        <v>12.99</v>
      </c>
    </row>
    <row r="28" spans="1:44" s="22" customFormat="1">
      <c r="A28" s="9" t="s">
        <v>140</v>
      </c>
      <c r="B28" s="17">
        <v>34011</v>
      </c>
      <c r="C28" s="9" t="s">
        <v>147</v>
      </c>
      <c r="D28" s="9" t="s">
        <v>152</v>
      </c>
      <c r="E28" s="30">
        <v>41719</v>
      </c>
      <c r="F28" s="9" t="s">
        <v>178</v>
      </c>
      <c r="G28" s="9" t="s">
        <v>180</v>
      </c>
      <c r="H28" s="23"/>
      <c r="I28" s="23"/>
      <c r="J28" s="9" t="s">
        <v>181</v>
      </c>
      <c r="K28" s="9" t="s">
        <v>202</v>
      </c>
      <c r="L28" s="23"/>
      <c r="M28" s="23"/>
      <c r="N28" s="9" t="s">
        <v>223</v>
      </c>
      <c r="O28" s="9" t="s">
        <v>244</v>
      </c>
      <c r="P28" s="23"/>
      <c r="Q28" s="23"/>
      <c r="R28" s="9"/>
      <c r="S28" s="9">
        <v>1</v>
      </c>
      <c r="T28" s="9">
        <v>0</v>
      </c>
      <c r="U28" s="9">
        <v>1</v>
      </c>
      <c r="V28" s="11"/>
      <c r="W28" s="11"/>
      <c r="X28" s="47">
        <f t="shared" si="1"/>
        <v>0</v>
      </c>
      <c r="Y28" s="9" t="s">
        <v>245</v>
      </c>
      <c r="Z28" s="9">
        <v>11.99</v>
      </c>
      <c r="AA28" s="45">
        <v>41</v>
      </c>
      <c r="AB28" s="9" t="s">
        <v>12</v>
      </c>
      <c r="AC28" s="39">
        <v>0.3</v>
      </c>
      <c r="AD28" s="38">
        <f t="shared" si="2"/>
        <v>8.39</v>
      </c>
      <c r="AE28" s="38">
        <f t="shared" si="3"/>
        <v>0</v>
      </c>
      <c r="AF28" s="38">
        <v>8.39</v>
      </c>
      <c r="AG28" s="23"/>
      <c r="AH28" s="23"/>
      <c r="AI28" s="23"/>
      <c r="AJ28" s="23"/>
      <c r="AK28" s="23"/>
      <c r="AL28" s="23"/>
      <c r="AM28" s="23"/>
      <c r="AN28" s="23"/>
      <c r="AO28" s="23"/>
      <c r="AP28" s="38">
        <f t="shared" si="4"/>
        <v>8.39</v>
      </c>
      <c r="AQ28" s="54">
        <v>1</v>
      </c>
      <c r="AR28" s="54">
        <v>11.99</v>
      </c>
    </row>
    <row r="29" spans="1:44" s="28" customFormat="1" ht="13.5" thickBot="1">
      <c r="A29" s="7"/>
      <c r="B29" s="40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4">
        <f>SUBTOTAL(9,S7:S28)</f>
        <v>20</v>
      </c>
      <c r="T29" s="14">
        <f>SUBTOTAL(9,T7:T28)</f>
        <v>2</v>
      </c>
      <c r="U29" s="14">
        <f>SUBTOTAL(9,U7:U28)</f>
        <v>18</v>
      </c>
      <c r="V29" s="7"/>
      <c r="W29" s="7"/>
      <c r="X29" s="7"/>
      <c r="Y29" s="7"/>
      <c r="Z29" s="41"/>
      <c r="AA29" s="7"/>
      <c r="AB29" s="7"/>
      <c r="AC29" s="7"/>
      <c r="AD29" s="41">
        <f>SUBTOTAL(9,AD7:AD28)</f>
        <v>226.59999999999997</v>
      </c>
      <c r="AE29" s="41">
        <f>SUBTOTAL(9,AE7:AE28)</f>
        <v>15.379999999999999</v>
      </c>
      <c r="AF29" s="41">
        <f>SUBTOTAL(9,AF7:AF28)</f>
        <v>211.22000000000003</v>
      </c>
      <c r="AG29" s="7"/>
      <c r="AH29" s="7"/>
      <c r="AI29" s="7"/>
      <c r="AJ29" s="7"/>
      <c r="AK29" s="7"/>
      <c r="AL29" s="7"/>
      <c r="AM29" s="7"/>
      <c r="AN29" s="7"/>
      <c r="AO29" s="7"/>
      <c r="AP29" s="41">
        <f>SUBTOTAL(9,AP7:AP28)</f>
        <v>211.22000000000003</v>
      </c>
      <c r="AQ29" s="55"/>
      <c r="AR29" s="55"/>
    </row>
    <row r="30" spans="1:44" ht="13.5" thickTop="1"/>
  </sheetData>
  <autoFilter ref="A6:AR28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P30"/>
  <sheetViews>
    <sheetView workbookViewId="0">
      <pane ySplit="6" topLeftCell="A7" activePane="bottomLeft" state="frozen"/>
      <selection pane="bottomLeft" activeCell="A7" sqref="A7"/>
    </sheetView>
  </sheetViews>
  <sheetFormatPr defaultRowHeight="12.75"/>
  <cols>
    <col min="1" max="1" width="19" style="3" customWidth="1"/>
    <col min="2" max="2" width="9.28515625" style="3" customWidth="1"/>
    <col min="3" max="3" width="8.28515625" style="3" customWidth="1"/>
    <col min="4" max="4" width="10" style="3" customWidth="1"/>
    <col min="5" max="5" width="13.28515625" style="3" customWidth="1"/>
    <col min="6" max="6" width="18.5703125" style="3" bestFit="1" customWidth="1"/>
    <col min="7" max="7" width="10.7109375" style="3" bestFit="1" customWidth="1"/>
    <col min="8" max="8" width="11" style="3" bestFit="1" customWidth="1"/>
    <col min="9" max="9" width="9.140625" style="3"/>
    <col min="10" max="10" width="9" style="3" bestFit="1" customWidth="1"/>
    <col min="11" max="11" width="9.7109375" style="3" customWidth="1"/>
    <col min="12" max="12" width="19.42578125" style="3" bestFit="1" customWidth="1"/>
    <col min="13" max="13" width="18.5703125" style="3" bestFit="1" customWidth="1"/>
    <col min="14" max="14" width="6.140625" style="3" customWidth="1"/>
    <col min="15" max="15" width="11" style="3" bestFit="1" customWidth="1"/>
    <col min="16" max="16" width="8" style="3" customWidth="1"/>
    <col min="17" max="17" width="7.140625" style="3" customWidth="1"/>
    <col min="18" max="18" width="8.28515625" style="3" customWidth="1"/>
    <col min="19" max="20" width="6.5703125" style="3" bestFit="1" customWidth="1"/>
    <col min="21" max="21" width="10.140625" style="3" customWidth="1"/>
    <col min="22" max="22" width="9" style="3" bestFit="1" customWidth="1"/>
    <col min="23" max="23" width="8.85546875" style="3" customWidth="1"/>
    <col min="24" max="24" width="9.7109375" style="3" customWidth="1"/>
    <col min="25" max="25" width="9.140625" style="3"/>
    <col min="26" max="26" width="14.140625" style="3" bestFit="1" customWidth="1"/>
    <col min="27" max="28" width="9.140625" style="3"/>
    <col min="29" max="29" width="32.42578125" style="3" bestFit="1" customWidth="1"/>
    <col min="30" max="30" width="23.7109375" style="3" bestFit="1" customWidth="1"/>
    <col min="31" max="31" width="7.5703125" style="3" customWidth="1"/>
    <col min="32" max="32" width="9.28515625" style="3" customWidth="1"/>
    <col min="33" max="33" width="8.85546875" style="3" customWidth="1"/>
    <col min="34" max="34" width="7.85546875" style="3" bestFit="1" customWidth="1"/>
    <col min="35" max="35" width="12.28515625" style="3" customWidth="1"/>
    <col min="36" max="36" width="8.42578125" style="3" bestFit="1" customWidth="1"/>
    <col min="37" max="37" width="7.7109375" style="3" bestFit="1" customWidth="1"/>
    <col min="38" max="38" width="8.7109375" style="3" bestFit="1" customWidth="1"/>
    <col min="39" max="39" width="8.28515625" style="3" customWidth="1"/>
    <col min="40" max="40" width="9.7109375" style="3" bestFit="1" customWidth="1"/>
    <col min="41" max="41" width="8.28515625" style="3" bestFit="1" customWidth="1"/>
    <col min="42" max="43" width="9.7109375" style="3" bestFit="1" customWidth="1"/>
    <col min="44" max="44" width="8.7109375" style="15" bestFit="1" customWidth="1"/>
    <col min="45" max="45" width="8.5703125" style="3" bestFit="1" customWidth="1"/>
    <col min="46" max="46" width="9.7109375" style="3" bestFit="1" customWidth="1"/>
    <col min="47" max="47" width="9.5703125" style="15" customWidth="1"/>
    <col min="48" max="48" width="8.5703125" style="3" bestFit="1" customWidth="1"/>
    <col min="49" max="49" width="9.7109375" style="3" bestFit="1" customWidth="1"/>
    <col min="50" max="50" width="8.7109375" style="15" bestFit="1" customWidth="1"/>
    <col min="51" max="51" width="8.5703125" style="3" bestFit="1" customWidth="1"/>
    <col min="52" max="53" width="8.7109375" style="3" bestFit="1" customWidth="1"/>
    <col min="54" max="54" width="9" style="3" bestFit="1" customWidth="1"/>
    <col min="55" max="55" width="8.5703125" style="3" bestFit="1" customWidth="1"/>
    <col min="56" max="57" width="8.7109375" style="3" bestFit="1" customWidth="1"/>
    <col min="58" max="58" width="9" style="3" bestFit="1" customWidth="1"/>
    <col min="59" max="59" width="8.5703125" style="3" bestFit="1" customWidth="1"/>
    <col min="60" max="61" width="8.7109375" style="3" bestFit="1" customWidth="1"/>
    <col min="62" max="62" width="9" style="3" bestFit="1" customWidth="1"/>
    <col min="63" max="63" width="8.5703125" style="3" bestFit="1" customWidth="1"/>
    <col min="64" max="65" width="8.7109375" style="3" bestFit="1" customWidth="1"/>
    <col min="66" max="66" width="9.85546875" style="3" customWidth="1"/>
    <col min="67" max="67" width="12.140625" style="3" customWidth="1"/>
    <col min="68" max="16384" width="9.140625" style="3"/>
  </cols>
  <sheetData>
    <row r="1" spans="1:68" s="28" customFormat="1" ht="51.75" thickBot="1">
      <c r="A1" s="25" t="s">
        <v>0</v>
      </c>
      <c r="B1" s="26" t="s">
        <v>1</v>
      </c>
      <c r="C1" s="26" t="s">
        <v>2</v>
      </c>
      <c r="D1" s="26" t="s">
        <v>5</v>
      </c>
      <c r="E1" s="26" t="s">
        <v>6</v>
      </c>
      <c r="F1" s="26" t="s">
        <v>7</v>
      </c>
      <c r="G1" s="27" t="s">
        <v>4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AR1" s="32"/>
      <c r="AU1" s="32"/>
      <c r="AX1" s="32"/>
    </row>
    <row r="2" spans="1:68" s="1" customFormat="1">
      <c r="A2" s="43">
        <f>Sales!A2</f>
        <v>41699</v>
      </c>
      <c r="B2" s="33">
        <f>Sales!B2</f>
        <v>41702</v>
      </c>
      <c r="C2" s="1" t="s">
        <v>10</v>
      </c>
      <c r="D2" s="33">
        <f>Sales!E2</f>
        <v>41699</v>
      </c>
      <c r="E2" s="33">
        <f>Sales!F2</f>
        <v>41729</v>
      </c>
      <c r="F2" s="33">
        <f>+B2</f>
        <v>41702</v>
      </c>
      <c r="G2" s="2" t="s">
        <v>12</v>
      </c>
      <c r="H2" s="2"/>
      <c r="I2" s="2"/>
      <c r="AR2" s="12"/>
      <c r="AU2" s="12"/>
      <c r="AX2" s="12"/>
    </row>
    <row r="3" spans="1:68" ht="13.5" thickBot="1"/>
    <row r="4" spans="1:68" s="24" customFormat="1" ht="13.5" hidden="1" thickBot="1">
      <c r="A4" s="24" t="s">
        <v>118</v>
      </c>
      <c r="C4" s="24" t="s">
        <v>107</v>
      </c>
      <c r="D4" s="24" t="s">
        <v>110</v>
      </c>
      <c r="E4" s="24" t="s">
        <v>123</v>
      </c>
      <c r="F4" s="24" t="s">
        <v>124</v>
      </c>
      <c r="H4" s="24" t="s">
        <v>125</v>
      </c>
      <c r="U4" s="24" t="s">
        <v>109</v>
      </c>
      <c r="Y4" s="24" t="s">
        <v>121</v>
      </c>
      <c r="Z4" s="24" t="s">
        <v>111</v>
      </c>
      <c r="AC4" s="24" t="s">
        <v>112</v>
      </c>
      <c r="AD4" s="24" t="s">
        <v>113</v>
      </c>
      <c r="AH4" s="24" t="s">
        <v>115</v>
      </c>
      <c r="AI4" s="24" t="s">
        <v>117</v>
      </c>
      <c r="AM4" s="24" t="s">
        <v>116</v>
      </c>
      <c r="AR4" s="37" t="s">
        <v>126</v>
      </c>
      <c r="AU4" s="37" t="s">
        <v>127</v>
      </c>
      <c r="AX4" s="37" t="s">
        <v>134</v>
      </c>
      <c r="BN4" s="24" t="s">
        <v>135</v>
      </c>
      <c r="BO4" s="24" t="s">
        <v>137</v>
      </c>
    </row>
    <row r="5" spans="1:68" s="24" customFormat="1" ht="13.5" hidden="1" thickBot="1">
      <c r="A5" s="24">
        <f t="shared" ref="A5" ca="1" si="0">+COLUMN(INDIRECT(A4&amp;"1"))</f>
        <v>10</v>
      </c>
      <c r="C5" s="24">
        <f ca="1">+COLUMN(INDIRECT(C4&amp;"1"))</f>
        <v>13</v>
      </c>
      <c r="D5" s="24">
        <f ca="1">+COLUMN(INDIRECT(D4&amp;"1"))</f>
        <v>14</v>
      </c>
      <c r="E5" s="24">
        <f ca="1">+COLUMN(INDIRECT(E4&amp;"1"))</f>
        <v>15</v>
      </c>
      <c r="F5" s="24">
        <f ca="1">+COLUMN(INDIRECT(F4&amp;"1"))</f>
        <v>16</v>
      </c>
      <c r="H5" s="24">
        <f ca="1">+COLUMN(INDIRECT(H4&amp;"1"))</f>
        <v>17</v>
      </c>
      <c r="U5" s="24">
        <f ca="1">+COLUMN(INDIRECT(U4&amp;"1"))</f>
        <v>12</v>
      </c>
      <c r="Y5" s="24">
        <f ca="1">+COLUMN(INDIRECT(Y4&amp;"1"))</f>
        <v>18</v>
      </c>
      <c r="Z5" s="24">
        <f ca="1">+COLUMN(INDIRECT(Z4&amp;"1"))</f>
        <v>19</v>
      </c>
      <c r="AC5" s="24">
        <f ca="1">+COLUMN(INDIRECT(AC4&amp;"1"))</f>
        <v>20</v>
      </c>
      <c r="AD5" s="24">
        <f ca="1">+COLUMN(INDIRECT(AD4&amp;"1"))</f>
        <v>21</v>
      </c>
      <c r="AH5" s="24">
        <f ca="1">+COLUMN(INDIRECT(AH4&amp;"1"))</f>
        <v>25</v>
      </c>
      <c r="AI5" s="24">
        <f ca="1">+COLUMN(INDIRECT(AI4&amp;"1"))</f>
        <v>32</v>
      </c>
      <c r="AM5" s="24">
        <f ca="1">+COLUMN(INDIRECT(AM4&amp;"1"))</f>
        <v>26</v>
      </c>
      <c r="AR5" s="24">
        <f ca="1">+COLUMN(INDIRECT(AR4&amp;"1"))</f>
        <v>36</v>
      </c>
      <c r="AU5" s="24">
        <f ca="1">+COLUMN(INDIRECT(AU4&amp;"1"))</f>
        <v>37</v>
      </c>
      <c r="AX5" s="24">
        <f ca="1">+COLUMN(INDIRECT(AX4&amp;"1"))</f>
        <v>38</v>
      </c>
      <c r="BN5" s="24">
        <f ca="1">+COLUMN(INDIRECT(BN4&amp;"1"))</f>
        <v>39</v>
      </c>
      <c r="BO5" s="24">
        <f ca="1">+COLUMN(INDIRECT(BO4&amp;"1"))</f>
        <v>80</v>
      </c>
    </row>
    <row r="6" spans="1:68" s="20" customFormat="1" ht="52.5" customHeight="1" thickBot="1">
      <c r="A6" s="34" t="s">
        <v>119</v>
      </c>
      <c r="B6" s="49" t="s">
        <v>13</v>
      </c>
      <c r="C6" s="26" t="s">
        <v>52</v>
      </c>
      <c r="D6" s="26" t="s">
        <v>53</v>
      </c>
      <c r="E6" s="35" t="s">
        <v>54</v>
      </c>
      <c r="F6" s="26" t="s">
        <v>55</v>
      </c>
      <c r="G6" s="26" t="s">
        <v>56</v>
      </c>
      <c r="H6" s="26" t="s">
        <v>57</v>
      </c>
      <c r="I6" s="35" t="s">
        <v>58</v>
      </c>
      <c r="J6" s="26" t="s">
        <v>59</v>
      </c>
      <c r="K6" s="26" t="s">
        <v>60</v>
      </c>
      <c r="L6" s="26" t="s">
        <v>61</v>
      </c>
      <c r="M6" s="26" t="s">
        <v>62</v>
      </c>
      <c r="N6" s="26" t="s">
        <v>63</v>
      </c>
      <c r="O6" s="26" t="s">
        <v>64</v>
      </c>
      <c r="P6" s="26" t="s">
        <v>65</v>
      </c>
      <c r="Q6" s="26" t="s">
        <v>66</v>
      </c>
      <c r="R6" s="26" t="s">
        <v>67</v>
      </c>
      <c r="S6" s="26" t="s">
        <v>14</v>
      </c>
      <c r="T6" s="26" t="s">
        <v>15</v>
      </c>
      <c r="U6" s="26" t="s">
        <v>16</v>
      </c>
      <c r="V6" s="26" t="s">
        <v>17</v>
      </c>
      <c r="W6" s="26" t="s">
        <v>68</v>
      </c>
      <c r="X6" s="26" t="s">
        <v>69</v>
      </c>
      <c r="Y6" s="26" t="s">
        <v>21</v>
      </c>
      <c r="Z6" s="26" t="s">
        <v>22</v>
      </c>
      <c r="AA6" s="26" t="s">
        <v>23</v>
      </c>
      <c r="AB6" s="26" t="s">
        <v>24</v>
      </c>
      <c r="AC6" s="26" t="s">
        <v>25</v>
      </c>
      <c r="AD6" s="26" t="s">
        <v>70</v>
      </c>
      <c r="AE6" s="26" t="s">
        <v>71</v>
      </c>
      <c r="AF6" s="26" t="s">
        <v>72</v>
      </c>
      <c r="AG6" s="26" t="s">
        <v>73</v>
      </c>
      <c r="AH6" s="26" t="s">
        <v>74</v>
      </c>
      <c r="AI6" s="26" t="s">
        <v>75</v>
      </c>
      <c r="AJ6" s="26" t="s">
        <v>76</v>
      </c>
      <c r="AK6" s="26" t="s">
        <v>77</v>
      </c>
      <c r="AL6" s="26" t="s">
        <v>78</v>
      </c>
      <c r="AM6" s="26" t="s">
        <v>79</v>
      </c>
      <c r="AN6" s="26" t="s">
        <v>80</v>
      </c>
      <c r="AO6" s="26" t="s">
        <v>81</v>
      </c>
      <c r="AP6" s="26" t="s">
        <v>82</v>
      </c>
      <c r="AQ6" s="26" t="s">
        <v>83</v>
      </c>
      <c r="AR6" s="36" t="s">
        <v>84</v>
      </c>
      <c r="AS6" s="26" t="s">
        <v>85</v>
      </c>
      <c r="AT6" s="26" t="s">
        <v>86</v>
      </c>
      <c r="AU6" s="36" t="s">
        <v>87</v>
      </c>
      <c r="AV6" s="26" t="s">
        <v>88</v>
      </c>
      <c r="AW6" s="26" t="s">
        <v>89</v>
      </c>
      <c r="AX6" s="36" t="s">
        <v>90</v>
      </c>
      <c r="AY6" s="26" t="s">
        <v>91</v>
      </c>
      <c r="AZ6" s="26" t="s">
        <v>92</v>
      </c>
      <c r="BA6" s="26" t="s">
        <v>93</v>
      </c>
      <c r="BB6" s="26" t="s">
        <v>94</v>
      </c>
      <c r="BC6" s="26" t="s">
        <v>95</v>
      </c>
      <c r="BD6" s="26" t="s">
        <v>96</v>
      </c>
      <c r="BE6" s="26" t="s">
        <v>97</v>
      </c>
      <c r="BF6" s="26" t="s">
        <v>98</v>
      </c>
      <c r="BG6" s="26" t="s">
        <v>99</v>
      </c>
      <c r="BH6" s="26" t="s">
        <v>100</v>
      </c>
      <c r="BI6" s="26" t="s">
        <v>101</v>
      </c>
      <c r="BJ6" s="26" t="s">
        <v>102</v>
      </c>
      <c r="BK6" s="26" t="s">
        <v>103</v>
      </c>
      <c r="BL6" s="26" t="s">
        <v>104</v>
      </c>
      <c r="BM6" s="26" t="s">
        <v>105</v>
      </c>
      <c r="BN6" s="26" t="s">
        <v>106</v>
      </c>
      <c r="BO6" s="26" t="s">
        <v>136</v>
      </c>
      <c r="BP6" s="57" t="s">
        <v>138</v>
      </c>
    </row>
    <row r="7" spans="1:68">
      <c r="A7" s="4" t="s">
        <v>140</v>
      </c>
      <c r="B7" s="50">
        <v>5393</v>
      </c>
      <c r="C7" s="9" t="s">
        <v>245</v>
      </c>
      <c r="D7" s="9" t="s">
        <v>246</v>
      </c>
      <c r="E7" s="9" t="s">
        <v>260</v>
      </c>
      <c r="F7" s="9" t="s">
        <v>260</v>
      </c>
      <c r="G7" s="4"/>
      <c r="H7" s="9" t="s">
        <v>299</v>
      </c>
      <c r="I7" s="4"/>
      <c r="K7" s="4" t="str">
        <f>+D7</f>
        <v>CA</v>
      </c>
      <c r="L7" s="4" t="str">
        <f>+E7</f>
        <v>LOS ANGELES</v>
      </c>
      <c r="M7" s="4" t="str">
        <f>+F7</f>
        <v>LOS ANGELES</v>
      </c>
      <c r="N7" s="4"/>
      <c r="O7" s="4" t="str">
        <f>+H7</f>
        <v>90064</v>
      </c>
      <c r="P7" s="4"/>
      <c r="U7" s="30">
        <v>41715</v>
      </c>
      <c r="V7" s="5"/>
      <c r="W7" s="4"/>
      <c r="Y7" s="30" t="s">
        <v>181</v>
      </c>
      <c r="Z7" s="30" t="s">
        <v>182</v>
      </c>
      <c r="AA7" s="23"/>
      <c r="AB7" s="23"/>
      <c r="AC7" s="9" t="s">
        <v>203</v>
      </c>
      <c r="AD7" s="9" t="s">
        <v>224</v>
      </c>
      <c r="AE7" s="4"/>
      <c r="AH7" s="9">
        <v>1</v>
      </c>
      <c r="AI7" s="38">
        <v>48.99</v>
      </c>
      <c r="AJ7" s="11"/>
      <c r="AM7" s="30" t="s">
        <v>12</v>
      </c>
      <c r="AN7" s="38">
        <f>AI7</f>
        <v>48.99</v>
      </c>
      <c r="AO7" s="8"/>
      <c r="AP7" s="13">
        <f>IF($AN7="","",IF(AQ7=0,0,AR7/AQ7))</f>
        <v>0</v>
      </c>
      <c r="AQ7" s="38">
        <f>$AN7</f>
        <v>48.99</v>
      </c>
      <c r="AR7" s="38">
        <v>0</v>
      </c>
      <c r="AS7" s="13">
        <f>IF($AN7="","",IF(AT7=0,0,AU7/AT7))</f>
        <v>0</v>
      </c>
      <c r="AT7" s="38">
        <f>$AN7</f>
        <v>48.99</v>
      </c>
      <c r="AU7" s="38">
        <v>0</v>
      </c>
      <c r="AV7" s="13">
        <f>IF($AN7="","",IF(AW7=0,0,AX7/AW7))</f>
        <v>0</v>
      </c>
      <c r="AW7" s="38">
        <f>$AN7</f>
        <v>48.99</v>
      </c>
      <c r="AX7" s="38">
        <v>0</v>
      </c>
      <c r="AY7" s="13"/>
      <c r="AZ7" s="10"/>
      <c r="BA7" s="8"/>
      <c r="BB7" s="11"/>
      <c r="BN7" s="38">
        <v>0</v>
      </c>
      <c r="BO7" s="54" t="s">
        <v>321</v>
      </c>
      <c r="BP7" s="54">
        <f>Sales!AR7</f>
        <v>48.99</v>
      </c>
    </row>
    <row r="8" spans="1:68">
      <c r="A8" s="4" t="s">
        <v>140</v>
      </c>
      <c r="B8" s="50">
        <v>6171</v>
      </c>
      <c r="C8" s="9" t="s">
        <v>245</v>
      </c>
      <c r="D8" s="9" t="s">
        <v>247</v>
      </c>
      <c r="E8" s="9" t="s">
        <v>261</v>
      </c>
      <c r="F8" s="9" t="s">
        <v>278</v>
      </c>
      <c r="G8" s="4"/>
      <c r="H8" s="9" t="s">
        <v>300</v>
      </c>
      <c r="I8" s="4"/>
      <c r="K8" s="4" t="str">
        <f t="shared" ref="K8:K28" si="1">+D8</f>
        <v>MD</v>
      </c>
      <c r="L8" s="4" t="str">
        <f t="shared" ref="L8:L28" si="2">+E8</f>
        <v>PRINCE GEORGES</v>
      </c>
      <c r="M8" s="4" t="str">
        <f t="shared" ref="M8:M28" si="3">+F8</f>
        <v>CAPITOL HEIGHTS</v>
      </c>
      <c r="N8" s="4"/>
      <c r="O8" s="4" t="str">
        <f t="shared" ref="O8:O28" si="4">+H8</f>
        <v>20791</v>
      </c>
      <c r="P8" s="4"/>
      <c r="U8" s="30">
        <v>41715</v>
      </c>
      <c r="V8" s="5"/>
      <c r="W8" s="4"/>
      <c r="Y8" s="30" t="s">
        <v>181</v>
      </c>
      <c r="Z8" s="30" t="s">
        <v>183</v>
      </c>
      <c r="AA8" s="23"/>
      <c r="AB8" s="23"/>
      <c r="AC8" s="9" t="s">
        <v>204</v>
      </c>
      <c r="AD8" s="9" t="s">
        <v>225</v>
      </c>
      <c r="AE8" s="4"/>
      <c r="AH8" s="9">
        <v>1</v>
      </c>
      <c r="AI8" s="38">
        <v>14.99</v>
      </c>
      <c r="AJ8" s="11"/>
      <c r="AM8" s="30" t="s">
        <v>12</v>
      </c>
      <c r="AN8" s="38">
        <f t="shared" ref="AN8:AN28" si="5">AI8</f>
        <v>14.99</v>
      </c>
      <c r="AO8" s="8"/>
      <c r="AP8" s="13">
        <f t="shared" ref="AP8:AP28" si="6">IF($AN8="","",IF(AQ8=0,0,AR8/AQ8))</f>
        <v>0</v>
      </c>
      <c r="AQ8" s="38">
        <f t="shared" ref="AQ8:AQ28" si="7">$AN8</f>
        <v>14.99</v>
      </c>
      <c r="AR8" s="38">
        <v>0</v>
      </c>
      <c r="AS8" s="13">
        <f t="shared" ref="AS8:AS28" si="8">IF($AN8="","",IF(AT8=0,0,AU8/AT8))</f>
        <v>0</v>
      </c>
      <c r="AT8" s="38">
        <f t="shared" ref="AT8:AT28" si="9">$AN8</f>
        <v>14.99</v>
      </c>
      <c r="AU8" s="38">
        <v>0</v>
      </c>
      <c r="AV8" s="13">
        <f t="shared" ref="AV8:AV28" si="10">IF($AN8="","",IF(AW8=0,0,AX8/AW8))</f>
        <v>0</v>
      </c>
      <c r="AW8" s="38">
        <f t="shared" ref="AW8:AW28" si="11">$AN8</f>
        <v>14.99</v>
      </c>
      <c r="AX8" s="38">
        <v>0</v>
      </c>
      <c r="AY8" s="13"/>
      <c r="AZ8" s="10"/>
      <c r="BA8" s="8"/>
      <c r="BB8" s="11"/>
      <c r="BN8" s="38">
        <v>0</v>
      </c>
      <c r="BO8" s="54" t="s">
        <v>107</v>
      </c>
      <c r="BP8" s="54">
        <f>Sales!AR8</f>
        <v>14.99</v>
      </c>
    </row>
    <row r="9" spans="1:68">
      <c r="A9" s="4" t="s">
        <v>140</v>
      </c>
      <c r="B9" s="50">
        <v>6814</v>
      </c>
      <c r="C9" s="9" t="s">
        <v>245</v>
      </c>
      <c r="D9" s="9" t="s">
        <v>248</v>
      </c>
      <c r="E9" s="9" t="s">
        <v>262</v>
      </c>
      <c r="F9" s="9" t="s">
        <v>279</v>
      </c>
      <c r="G9" s="4"/>
      <c r="H9" s="9" t="s">
        <v>301</v>
      </c>
      <c r="I9" s="4"/>
      <c r="K9" s="4" t="str">
        <f t="shared" si="1"/>
        <v>MI</v>
      </c>
      <c r="L9" s="4" t="str">
        <f t="shared" si="2"/>
        <v>MACOMB</v>
      </c>
      <c r="M9" s="4" t="str">
        <f t="shared" si="3"/>
        <v>Chesterfield</v>
      </c>
      <c r="N9" s="4"/>
      <c r="O9" s="4" t="str">
        <f t="shared" si="4"/>
        <v>48051</v>
      </c>
      <c r="P9" s="4"/>
      <c r="U9" s="30">
        <v>41725</v>
      </c>
      <c r="V9" s="5"/>
      <c r="W9" s="4"/>
      <c r="Y9" s="30" t="s">
        <v>181</v>
      </c>
      <c r="Z9" s="30" t="s">
        <v>184</v>
      </c>
      <c r="AA9" s="23"/>
      <c r="AB9" s="23"/>
      <c r="AC9" s="9" t="s">
        <v>205</v>
      </c>
      <c r="AD9" s="9" t="s">
        <v>226</v>
      </c>
      <c r="AE9" s="4"/>
      <c r="AH9" s="9">
        <v>1</v>
      </c>
      <c r="AI9" s="38">
        <v>16.990000000000002</v>
      </c>
      <c r="AJ9" s="11"/>
      <c r="AM9" s="30" t="s">
        <v>12</v>
      </c>
      <c r="AN9" s="38">
        <f t="shared" si="5"/>
        <v>16.990000000000002</v>
      </c>
      <c r="AO9" s="8"/>
      <c r="AP9" s="13">
        <f t="shared" si="6"/>
        <v>0</v>
      </c>
      <c r="AQ9" s="38">
        <f t="shared" si="7"/>
        <v>16.990000000000002</v>
      </c>
      <c r="AR9" s="38">
        <v>0</v>
      </c>
      <c r="AS9" s="13">
        <f t="shared" si="8"/>
        <v>0</v>
      </c>
      <c r="AT9" s="38">
        <f t="shared" si="9"/>
        <v>16.990000000000002</v>
      </c>
      <c r="AU9" s="38">
        <v>0</v>
      </c>
      <c r="AV9" s="13">
        <f t="shared" si="10"/>
        <v>0</v>
      </c>
      <c r="AW9" s="38">
        <f t="shared" si="11"/>
        <v>16.990000000000002</v>
      </c>
      <c r="AX9" s="38">
        <v>0</v>
      </c>
      <c r="AY9" s="13"/>
      <c r="AZ9" s="10"/>
      <c r="BA9" s="8"/>
      <c r="BB9" s="11"/>
      <c r="BN9" s="38">
        <v>0</v>
      </c>
      <c r="BO9" s="54" t="s">
        <v>107</v>
      </c>
      <c r="BP9" s="54">
        <f>Sales!AR9</f>
        <v>16.990000000000002</v>
      </c>
    </row>
    <row r="10" spans="1:68">
      <c r="A10" s="4" t="s">
        <v>140</v>
      </c>
      <c r="B10" s="50">
        <v>7313</v>
      </c>
      <c r="C10" s="9" t="s">
        <v>245</v>
      </c>
      <c r="D10" s="9" t="s">
        <v>246</v>
      </c>
      <c r="E10" s="9" t="s">
        <v>263</v>
      </c>
      <c r="F10" s="9" t="s">
        <v>280</v>
      </c>
      <c r="G10" s="4"/>
      <c r="H10" s="9" t="s">
        <v>302</v>
      </c>
      <c r="I10" s="4"/>
      <c r="K10" s="4" t="str">
        <f t="shared" si="1"/>
        <v>CA</v>
      </c>
      <c r="L10" s="4" t="str">
        <f t="shared" si="2"/>
        <v>0</v>
      </c>
      <c r="M10" s="4" t="str">
        <f t="shared" si="3"/>
        <v>Santa Ana</v>
      </c>
      <c r="N10" s="4"/>
      <c r="O10" s="4" t="str">
        <f t="shared" si="4"/>
        <v>92707</v>
      </c>
      <c r="P10" s="4"/>
      <c r="U10" s="30">
        <v>41711</v>
      </c>
      <c r="V10" s="5"/>
      <c r="W10" s="4"/>
      <c r="Y10" s="30" t="s">
        <v>181</v>
      </c>
      <c r="Z10" s="30" t="s">
        <v>185</v>
      </c>
      <c r="AA10" s="23"/>
      <c r="AB10" s="23"/>
      <c r="AC10" s="9" t="s">
        <v>206</v>
      </c>
      <c r="AD10" s="9" t="s">
        <v>227</v>
      </c>
      <c r="AE10" s="4"/>
      <c r="AH10" s="9">
        <v>1</v>
      </c>
      <c r="AI10" s="38">
        <v>23.990000000000002</v>
      </c>
      <c r="AJ10" s="11"/>
      <c r="AM10" s="30" t="s">
        <v>12</v>
      </c>
      <c r="AN10" s="38">
        <f t="shared" si="5"/>
        <v>23.990000000000002</v>
      </c>
      <c r="AO10" s="8"/>
      <c r="AP10" s="13">
        <f t="shared" si="6"/>
        <v>0</v>
      </c>
      <c r="AQ10" s="38">
        <f t="shared" si="7"/>
        <v>23.990000000000002</v>
      </c>
      <c r="AR10" s="38">
        <v>0</v>
      </c>
      <c r="AS10" s="13">
        <f t="shared" si="8"/>
        <v>0</v>
      </c>
      <c r="AT10" s="38">
        <f t="shared" si="9"/>
        <v>23.990000000000002</v>
      </c>
      <c r="AU10" s="38">
        <v>0</v>
      </c>
      <c r="AV10" s="13">
        <f t="shared" si="10"/>
        <v>0</v>
      </c>
      <c r="AW10" s="38">
        <f t="shared" si="11"/>
        <v>23.990000000000002</v>
      </c>
      <c r="AX10" s="38">
        <v>0</v>
      </c>
      <c r="AY10" s="13"/>
      <c r="AZ10" s="10"/>
      <c r="BA10" s="8"/>
      <c r="BB10" s="11"/>
      <c r="BN10" s="38">
        <v>0</v>
      </c>
      <c r="BO10" s="54" t="s">
        <v>129</v>
      </c>
      <c r="BP10" s="54">
        <f>Sales!AR10</f>
        <v>25.990000000000002</v>
      </c>
    </row>
    <row r="11" spans="1:68">
      <c r="A11" s="4" t="s">
        <v>140</v>
      </c>
      <c r="B11" s="50">
        <v>11306</v>
      </c>
      <c r="C11" s="9" t="s">
        <v>245</v>
      </c>
      <c r="D11" s="9" t="s">
        <v>249</v>
      </c>
      <c r="E11" s="9" t="s">
        <v>264</v>
      </c>
      <c r="F11" s="9" t="s">
        <v>281</v>
      </c>
      <c r="G11" s="4"/>
      <c r="H11" s="9" t="s">
        <v>303</v>
      </c>
      <c r="I11" s="4"/>
      <c r="K11" s="4" t="str">
        <f t="shared" si="1"/>
        <v>NC</v>
      </c>
      <c r="L11" s="4" t="str">
        <f t="shared" si="2"/>
        <v>MECKLENBURG</v>
      </c>
      <c r="M11" s="4" t="str">
        <f t="shared" si="3"/>
        <v>HUNTERSVILLE</v>
      </c>
      <c r="N11" s="4"/>
      <c r="O11" s="4" t="str">
        <f t="shared" si="4"/>
        <v>28078</v>
      </c>
      <c r="P11" s="4"/>
      <c r="U11" s="30">
        <v>41701</v>
      </c>
      <c r="V11" s="5"/>
      <c r="W11" s="4"/>
      <c r="Y11" s="30" t="s">
        <v>181</v>
      </c>
      <c r="Z11" s="30" t="s">
        <v>186</v>
      </c>
      <c r="AA11" s="23"/>
      <c r="AB11" s="23"/>
      <c r="AC11" s="9" t="s">
        <v>207</v>
      </c>
      <c r="AD11" s="9" t="s">
        <v>228</v>
      </c>
      <c r="AE11" s="4"/>
      <c r="AH11" s="9">
        <v>1</v>
      </c>
      <c r="AI11" s="38">
        <v>17.990000000000002</v>
      </c>
      <c r="AJ11" s="11"/>
      <c r="AM11" s="30" t="s">
        <v>12</v>
      </c>
      <c r="AN11" s="38">
        <f t="shared" si="5"/>
        <v>17.990000000000002</v>
      </c>
      <c r="AO11" s="8"/>
      <c r="AP11" s="13">
        <f t="shared" si="6"/>
        <v>4.7248471372984983E-2</v>
      </c>
      <c r="AQ11" s="38">
        <f t="shared" si="7"/>
        <v>17.990000000000002</v>
      </c>
      <c r="AR11" s="38">
        <v>0.85</v>
      </c>
      <c r="AS11" s="13">
        <f t="shared" si="8"/>
        <v>2.0011117287381877E-2</v>
      </c>
      <c r="AT11" s="38">
        <f t="shared" si="9"/>
        <v>17.990000000000002</v>
      </c>
      <c r="AU11" s="38">
        <v>0.36</v>
      </c>
      <c r="AV11" s="13">
        <f t="shared" si="10"/>
        <v>5.0027793218454693E-3</v>
      </c>
      <c r="AW11" s="38">
        <f t="shared" si="11"/>
        <v>17.990000000000002</v>
      </c>
      <c r="AX11" s="38">
        <v>0.09</v>
      </c>
      <c r="AY11" s="13"/>
      <c r="AZ11" s="10"/>
      <c r="BA11" s="8"/>
      <c r="BB11" s="11"/>
      <c r="BN11" s="38">
        <v>1.3</v>
      </c>
      <c r="BO11" s="54" t="s">
        <v>108</v>
      </c>
      <c r="BP11" s="54">
        <f>Sales!AR11</f>
        <v>17.990000000000002</v>
      </c>
    </row>
    <row r="12" spans="1:68">
      <c r="A12" s="4" t="s">
        <v>140</v>
      </c>
      <c r="B12" s="50">
        <v>14207</v>
      </c>
      <c r="C12" s="9" t="s">
        <v>245</v>
      </c>
      <c r="D12" s="9" t="s">
        <v>250</v>
      </c>
      <c r="E12" s="9" t="s">
        <v>265</v>
      </c>
      <c r="F12" s="9" t="s">
        <v>282</v>
      </c>
      <c r="G12" s="4"/>
      <c r="H12" s="9" t="s">
        <v>304</v>
      </c>
      <c r="I12" s="4"/>
      <c r="K12" s="4" t="str">
        <f t="shared" si="1"/>
        <v>VA</v>
      </c>
      <c r="L12" s="4" t="str">
        <f t="shared" si="2"/>
        <v>PRINCE WILLIAM</v>
      </c>
      <c r="M12" s="4" t="str">
        <f t="shared" si="3"/>
        <v>Dale City</v>
      </c>
      <c r="N12" s="4"/>
      <c r="O12" s="4" t="str">
        <f t="shared" si="4"/>
        <v>22193</v>
      </c>
      <c r="P12" s="4"/>
      <c r="U12" s="30">
        <v>41708</v>
      </c>
      <c r="V12" s="5"/>
      <c r="W12" s="4"/>
      <c r="Y12" s="30" t="s">
        <v>181</v>
      </c>
      <c r="Z12" s="30" t="s">
        <v>187</v>
      </c>
      <c r="AA12" s="23"/>
      <c r="AB12" s="23"/>
      <c r="AC12" s="9" t="s">
        <v>208</v>
      </c>
      <c r="AD12" s="9" t="s">
        <v>229</v>
      </c>
      <c r="AE12" s="4"/>
      <c r="AH12" s="9">
        <v>1</v>
      </c>
      <c r="AI12" s="38">
        <v>11.99</v>
      </c>
      <c r="AJ12" s="11"/>
      <c r="AM12" s="30" t="s">
        <v>12</v>
      </c>
      <c r="AN12" s="38">
        <f t="shared" si="5"/>
        <v>11.99</v>
      </c>
      <c r="AO12" s="8"/>
      <c r="AP12" s="13">
        <f t="shared" si="6"/>
        <v>0</v>
      </c>
      <c r="AQ12" s="38">
        <f t="shared" si="7"/>
        <v>11.99</v>
      </c>
      <c r="AR12" s="38">
        <v>0</v>
      </c>
      <c r="AS12" s="13">
        <f t="shared" si="8"/>
        <v>0</v>
      </c>
      <c r="AT12" s="38">
        <f t="shared" si="9"/>
        <v>11.99</v>
      </c>
      <c r="AU12" s="38">
        <v>0</v>
      </c>
      <c r="AV12" s="13">
        <f t="shared" si="10"/>
        <v>0</v>
      </c>
      <c r="AW12" s="38">
        <f t="shared" si="11"/>
        <v>11.99</v>
      </c>
      <c r="AX12" s="38">
        <v>0</v>
      </c>
      <c r="AY12" s="13"/>
      <c r="AZ12" s="10"/>
      <c r="BA12" s="8"/>
      <c r="BB12" s="11"/>
      <c r="BN12" s="38">
        <v>0</v>
      </c>
      <c r="BO12" s="54" t="s">
        <v>107</v>
      </c>
      <c r="BP12" s="54">
        <f>Sales!AR12</f>
        <v>11.99</v>
      </c>
    </row>
    <row r="13" spans="1:68">
      <c r="A13" s="4" t="s">
        <v>140</v>
      </c>
      <c r="B13" s="50">
        <v>14985</v>
      </c>
      <c r="C13" s="9" t="s">
        <v>245</v>
      </c>
      <c r="D13" s="9" t="s">
        <v>251</v>
      </c>
      <c r="E13" s="9" t="s">
        <v>266</v>
      </c>
      <c r="F13" s="9" t="s">
        <v>283</v>
      </c>
      <c r="G13" s="4"/>
      <c r="H13" s="9" t="s">
        <v>305</v>
      </c>
      <c r="I13" s="4"/>
      <c r="K13" s="4" t="str">
        <f t="shared" si="1"/>
        <v>NY</v>
      </c>
      <c r="L13" s="4" t="str">
        <f t="shared" si="2"/>
        <v>MONROE</v>
      </c>
      <c r="M13" s="4" t="str">
        <f t="shared" si="3"/>
        <v>HILTON</v>
      </c>
      <c r="N13" s="4"/>
      <c r="O13" s="4" t="str">
        <f t="shared" si="4"/>
        <v>14468</v>
      </c>
      <c r="P13" s="4"/>
      <c r="U13" s="30">
        <v>41705</v>
      </c>
      <c r="V13" s="5"/>
      <c r="W13" s="4"/>
      <c r="Y13" s="30" t="s">
        <v>181</v>
      </c>
      <c r="Z13" s="30" t="s">
        <v>188</v>
      </c>
      <c r="AA13" s="23"/>
      <c r="AB13" s="23"/>
      <c r="AC13" s="9" t="s">
        <v>209</v>
      </c>
      <c r="AD13" s="9" t="s">
        <v>230</v>
      </c>
      <c r="AE13" s="4"/>
      <c r="AH13" s="9">
        <v>1</v>
      </c>
      <c r="AI13" s="38">
        <v>16.990000000000002</v>
      </c>
      <c r="AJ13" s="11"/>
      <c r="AM13" s="30" t="s">
        <v>12</v>
      </c>
      <c r="AN13" s="38">
        <f t="shared" si="5"/>
        <v>16.990000000000002</v>
      </c>
      <c r="AO13" s="8"/>
      <c r="AP13" s="13">
        <f t="shared" si="6"/>
        <v>0</v>
      </c>
      <c r="AQ13" s="38">
        <f t="shared" si="7"/>
        <v>16.990000000000002</v>
      </c>
      <c r="AR13" s="38">
        <v>0</v>
      </c>
      <c r="AS13" s="13">
        <f t="shared" si="8"/>
        <v>0</v>
      </c>
      <c r="AT13" s="38">
        <f t="shared" si="9"/>
        <v>16.990000000000002</v>
      </c>
      <c r="AU13" s="38">
        <v>0</v>
      </c>
      <c r="AV13" s="13">
        <f t="shared" si="10"/>
        <v>0</v>
      </c>
      <c r="AW13" s="38">
        <f t="shared" si="11"/>
        <v>16.990000000000002</v>
      </c>
      <c r="AX13" s="38">
        <v>0</v>
      </c>
      <c r="AY13" s="13"/>
      <c r="AZ13" s="10"/>
      <c r="BA13" s="8"/>
      <c r="BB13" s="11"/>
      <c r="BN13" s="38">
        <v>0</v>
      </c>
      <c r="BO13" s="54" t="s">
        <v>321</v>
      </c>
      <c r="BP13" s="54">
        <f>Sales!AR13</f>
        <v>16.990000000000002</v>
      </c>
    </row>
    <row r="14" spans="1:68">
      <c r="A14" s="4" t="s">
        <v>140</v>
      </c>
      <c r="B14" s="50">
        <v>16677</v>
      </c>
      <c r="C14" s="9" t="s">
        <v>245</v>
      </c>
      <c r="D14" s="9" t="s">
        <v>252</v>
      </c>
      <c r="E14" s="9" t="s">
        <v>263</v>
      </c>
      <c r="F14" s="9" t="s">
        <v>284</v>
      </c>
      <c r="G14" s="4"/>
      <c r="H14" s="9" t="s">
        <v>306</v>
      </c>
      <c r="I14" s="4"/>
      <c r="K14" s="4" t="str">
        <f t="shared" si="1"/>
        <v>FL</v>
      </c>
      <c r="L14" s="4" t="str">
        <f t="shared" si="2"/>
        <v>0</v>
      </c>
      <c r="M14" s="4" t="str">
        <f t="shared" si="3"/>
        <v>tallahassee</v>
      </c>
      <c r="N14" s="4"/>
      <c r="O14" s="4" t="str">
        <f t="shared" si="4"/>
        <v>32303</v>
      </c>
      <c r="P14" s="4"/>
      <c r="U14" s="30">
        <v>41724</v>
      </c>
      <c r="V14" s="5"/>
      <c r="W14" s="4"/>
      <c r="Y14" s="30" t="s">
        <v>181</v>
      </c>
      <c r="Z14" s="30" t="s">
        <v>189</v>
      </c>
      <c r="AA14" s="23"/>
      <c r="AB14" s="23"/>
      <c r="AC14" s="9" t="s">
        <v>210</v>
      </c>
      <c r="AD14" s="9" t="s">
        <v>231</v>
      </c>
      <c r="AE14" s="4"/>
      <c r="AH14" s="9">
        <v>1</v>
      </c>
      <c r="AI14" s="38">
        <v>11.99</v>
      </c>
      <c r="AJ14" s="11"/>
      <c r="AM14" s="30" t="s">
        <v>12</v>
      </c>
      <c r="AN14" s="38">
        <f t="shared" si="5"/>
        <v>11.99</v>
      </c>
      <c r="AO14" s="8"/>
      <c r="AP14" s="13">
        <f t="shared" si="6"/>
        <v>0</v>
      </c>
      <c r="AQ14" s="38">
        <f t="shared" si="7"/>
        <v>11.99</v>
      </c>
      <c r="AR14" s="38">
        <v>0</v>
      </c>
      <c r="AS14" s="13">
        <f t="shared" si="8"/>
        <v>0</v>
      </c>
      <c r="AT14" s="38">
        <f t="shared" si="9"/>
        <v>11.99</v>
      </c>
      <c r="AU14" s="38">
        <v>0</v>
      </c>
      <c r="AV14" s="13">
        <f t="shared" si="10"/>
        <v>0</v>
      </c>
      <c r="AW14" s="38">
        <f t="shared" si="11"/>
        <v>11.99</v>
      </c>
      <c r="AX14" s="38">
        <v>0</v>
      </c>
      <c r="AY14" s="13"/>
      <c r="AZ14" s="10"/>
      <c r="BA14" s="8"/>
      <c r="BB14" s="11"/>
      <c r="BN14" s="38">
        <v>0</v>
      </c>
      <c r="BO14" s="54" t="s">
        <v>129</v>
      </c>
      <c r="BP14" s="54">
        <f>Sales!AR14</f>
        <v>11.99</v>
      </c>
    </row>
    <row r="15" spans="1:68">
      <c r="A15" s="4" t="s">
        <v>140</v>
      </c>
      <c r="B15" s="50">
        <v>17126</v>
      </c>
      <c r="C15" s="9" t="s">
        <v>245</v>
      </c>
      <c r="D15" s="9" t="s">
        <v>247</v>
      </c>
      <c r="E15" s="9" t="s">
        <v>267</v>
      </c>
      <c r="F15" s="9" t="s">
        <v>285</v>
      </c>
      <c r="G15" s="4"/>
      <c r="H15" s="9" t="s">
        <v>307</v>
      </c>
      <c r="I15" s="4"/>
      <c r="K15" s="4" t="str">
        <f t="shared" si="1"/>
        <v>MD</v>
      </c>
      <c r="L15" s="4" t="str">
        <f t="shared" si="2"/>
        <v>WASHINGTON</v>
      </c>
      <c r="M15" s="4" t="str">
        <f t="shared" si="3"/>
        <v>Hagerstown</v>
      </c>
      <c r="N15" s="4"/>
      <c r="O15" s="4" t="str">
        <f t="shared" si="4"/>
        <v>21742</v>
      </c>
      <c r="P15" s="4"/>
      <c r="U15" s="30">
        <v>41703</v>
      </c>
      <c r="V15" s="5"/>
      <c r="W15" s="4"/>
      <c r="Y15" s="30" t="s">
        <v>181</v>
      </c>
      <c r="Z15" s="30" t="s">
        <v>190</v>
      </c>
      <c r="AA15" s="23"/>
      <c r="AB15" s="23"/>
      <c r="AC15" s="9" t="s">
        <v>211</v>
      </c>
      <c r="AD15" s="9" t="s">
        <v>232</v>
      </c>
      <c r="AE15" s="4"/>
      <c r="AH15" s="9">
        <v>1</v>
      </c>
      <c r="AI15" s="38">
        <v>16.990000000000002</v>
      </c>
      <c r="AJ15" s="11"/>
      <c r="AM15" s="30" t="s">
        <v>12</v>
      </c>
      <c r="AN15" s="38">
        <f t="shared" si="5"/>
        <v>16.990000000000002</v>
      </c>
      <c r="AO15" s="8"/>
      <c r="AP15" s="13">
        <f t="shared" si="6"/>
        <v>0</v>
      </c>
      <c r="AQ15" s="38">
        <f t="shared" si="7"/>
        <v>16.990000000000002</v>
      </c>
      <c r="AR15" s="38">
        <v>0</v>
      </c>
      <c r="AS15" s="13">
        <f t="shared" si="8"/>
        <v>0</v>
      </c>
      <c r="AT15" s="38">
        <f t="shared" si="9"/>
        <v>16.990000000000002</v>
      </c>
      <c r="AU15" s="38">
        <v>0</v>
      </c>
      <c r="AV15" s="13">
        <f t="shared" si="10"/>
        <v>0</v>
      </c>
      <c r="AW15" s="38">
        <f t="shared" si="11"/>
        <v>16.990000000000002</v>
      </c>
      <c r="AX15" s="38">
        <v>0</v>
      </c>
      <c r="AY15" s="13"/>
      <c r="AZ15" s="10"/>
      <c r="BA15" s="8"/>
      <c r="BB15" s="11"/>
      <c r="BN15" s="38">
        <v>0</v>
      </c>
      <c r="BO15" s="54" t="s">
        <v>321</v>
      </c>
      <c r="BP15" s="54">
        <f>Sales!AR15</f>
        <v>16.990000000000002</v>
      </c>
    </row>
    <row r="16" spans="1:68">
      <c r="A16" s="4" t="s">
        <v>140</v>
      </c>
      <c r="B16" s="50">
        <v>18032</v>
      </c>
      <c r="C16" s="9" t="s">
        <v>245</v>
      </c>
      <c r="D16" s="9" t="s">
        <v>253</v>
      </c>
      <c r="E16" s="9" t="s">
        <v>268</v>
      </c>
      <c r="F16" s="9" t="s">
        <v>286</v>
      </c>
      <c r="G16" s="4"/>
      <c r="H16" s="9" t="s">
        <v>308</v>
      </c>
      <c r="I16" s="4"/>
      <c r="K16" s="4" t="str">
        <f t="shared" si="1"/>
        <v>MN</v>
      </c>
      <c r="L16" s="4" t="str">
        <f t="shared" si="2"/>
        <v>HENNEPIN</v>
      </c>
      <c r="M16" s="4" t="str">
        <f t="shared" si="3"/>
        <v>EDEN PRAIRIE</v>
      </c>
      <c r="N16" s="4"/>
      <c r="O16" s="4" t="str">
        <f t="shared" si="4"/>
        <v>55344</v>
      </c>
      <c r="P16" s="4"/>
      <c r="U16" s="30">
        <v>41709</v>
      </c>
      <c r="V16" s="5"/>
      <c r="W16" s="4"/>
      <c r="Y16" s="30" t="s">
        <v>181</v>
      </c>
      <c r="Z16" s="30" t="s">
        <v>191</v>
      </c>
      <c r="AA16" s="23"/>
      <c r="AB16" s="23"/>
      <c r="AC16" s="9" t="s">
        <v>212</v>
      </c>
      <c r="AD16" s="9" t="s">
        <v>233</v>
      </c>
      <c r="AE16" s="4"/>
      <c r="AH16" s="9">
        <v>-1</v>
      </c>
      <c r="AI16" s="38">
        <v>-12.99</v>
      </c>
      <c r="AJ16" s="11"/>
      <c r="AM16" s="30" t="s">
        <v>12</v>
      </c>
      <c r="AN16" s="38">
        <f t="shared" si="5"/>
        <v>-12.99</v>
      </c>
      <c r="AO16" s="8"/>
      <c r="AP16" s="13">
        <f t="shared" si="6"/>
        <v>6.9284064665127015E-2</v>
      </c>
      <c r="AQ16" s="38">
        <f t="shared" si="7"/>
        <v>-12.99</v>
      </c>
      <c r="AR16" s="38">
        <v>-0.9</v>
      </c>
      <c r="AS16" s="13">
        <f t="shared" si="8"/>
        <v>1.539645881447267E-3</v>
      </c>
      <c r="AT16" s="38">
        <f t="shared" si="9"/>
        <v>-12.99</v>
      </c>
      <c r="AU16" s="38">
        <v>-0.02</v>
      </c>
      <c r="AV16" s="13">
        <f t="shared" si="10"/>
        <v>2.3094688221709007E-3</v>
      </c>
      <c r="AW16" s="38">
        <f t="shared" si="11"/>
        <v>-12.99</v>
      </c>
      <c r="AX16" s="38">
        <v>-0.03</v>
      </c>
      <c r="AY16" s="13"/>
      <c r="AZ16" s="10"/>
      <c r="BA16" s="8"/>
      <c r="BB16" s="11"/>
      <c r="BN16" s="38">
        <v>-0.95000000000000007</v>
      </c>
      <c r="BO16" s="54" t="s">
        <v>107</v>
      </c>
      <c r="BP16" s="54">
        <f>Sales!AR16</f>
        <v>12.99</v>
      </c>
    </row>
    <row r="17" spans="1:68">
      <c r="A17" s="4" t="s">
        <v>140</v>
      </c>
      <c r="B17" s="50">
        <v>20966</v>
      </c>
      <c r="C17" s="9" t="s">
        <v>245</v>
      </c>
      <c r="D17" s="9" t="s">
        <v>254</v>
      </c>
      <c r="E17" s="9" t="s">
        <v>269</v>
      </c>
      <c r="F17" s="9" t="s">
        <v>287</v>
      </c>
      <c r="G17" s="4"/>
      <c r="H17" s="9" t="s">
        <v>309</v>
      </c>
      <c r="I17" s="4"/>
      <c r="K17" s="4" t="str">
        <f t="shared" si="1"/>
        <v>PA</v>
      </c>
      <c r="L17" s="4" t="str">
        <f t="shared" si="2"/>
        <v>LUZERNE</v>
      </c>
      <c r="M17" s="4" t="str">
        <f t="shared" si="3"/>
        <v>West Hazleton</v>
      </c>
      <c r="N17" s="4"/>
      <c r="O17" s="4" t="str">
        <f t="shared" si="4"/>
        <v>18202</v>
      </c>
      <c r="P17" s="4"/>
      <c r="U17" s="30">
        <v>41722</v>
      </c>
      <c r="V17" s="5"/>
      <c r="W17" s="4"/>
      <c r="Y17" s="30" t="s">
        <v>181</v>
      </c>
      <c r="Z17" s="30" t="s">
        <v>192</v>
      </c>
      <c r="AA17" s="23"/>
      <c r="AB17" s="23"/>
      <c r="AC17" s="9" t="s">
        <v>213</v>
      </c>
      <c r="AD17" s="9" t="s">
        <v>234</v>
      </c>
      <c r="AE17" s="4"/>
      <c r="AH17" s="9">
        <v>1</v>
      </c>
      <c r="AI17" s="38">
        <v>0.99</v>
      </c>
      <c r="AJ17" s="11"/>
      <c r="AM17" s="30" t="s">
        <v>12</v>
      </c>
      <c r="AN17" s="38">
        <f t="shared" si="5"/>
        <v>0.99</v>
      </c>
      <c r="AO17" s="8"/>
      <c r="AP17" s="13">
        <f t="shared" si="6"/>
        <v>0</v>
      </c>
      <c r="AQ17" s="38">
        <f t="shared" si="7"/>
        <v>0.99</v>
      </c>
      <c r="AR17" s="38">
        <v>0</v>
      </c>
      <c r="AS17" s="13">
        <f t="shared" si="8"/>
        <v>0</v>
      </c>
      <c r="AT17" s="38">
        <f t="shared" si="9"/>
        <v>0.99</v>
      </c>
      <c r="AU17" s="38">
        <v>0</v>
      </c>
      <c r="AV17" s="13">
        <f t="shared" si="10"/>
        <v>0</v>
      </c>
      <c r="AW17" s="38">
        <f t="shared" si="11"/>
        <v>0.99</v>
      </c>
      <c r="AX17" s="38">
        <v>0</v>
      </c>
      <c r="AY17" s="13"/>
      <c r="AZ17" s="10"/>
      <c r="BA17" s="8"/>
      <c r="BB17" s="11"/>
      <c r="BN17" s="38">
        <v>0</v>
      </c>
      <c r="BO17" s="54" t="s">
        <v>321</v>
      </c>
      <c r="BP17" s="54">
        <f>Sales!AR17</f>
        <v>0.99</v>
      </c>
    </row>
    <row r="18" spans="1:68">
      <c r="A18" s="4" t="s">
        <v>140</v>
      </c>
      <c r="B18" s="50">
        <v>22081</v>
      </c>
      <c r="C18" s="9" t="s">
        <v>245</v>
      </c>
      <c r="D18" s="9" t="s">
        <v>133</v>
      </c>
      <c r="E18" s="9" t="s">
        <v>263</v>
      </c>
      <c r="F18" s="9" t="s">
        <v>288</v>
      </c>
      <c r="G18" s="4"/>
      <c r="H18" s="9" t="s">
        <v>310</v>
      </c>
      <c r="I18" s="4"/>
      <c r="K18" s="4" t="str">
        <f t="shared" si="1"/>
        <v>AR</v>
      </c>
      <c r="L18" s="4" t="str">
        <f t="shared" si="2"/>
        <v>0</v>
      </c>
      <c r="M18" s="4" t="str">
        <f t="shared" si="3"/>
        <v>Rogers</v>
      </c>
      <c r="N18" s="4"/>
      <c r="O18" s="4" t="str">
        <f t="shared" si="4"/>
        <v>72758</v>
      </c>
      <c r="P18" s="4"/>
      <c r="U18" s="30">
        <v>41711</v>
      </c>
      <c r="V18" s="5"/>
      <c r="W18" s="4"/>
      <c r="Y18" s="30" t="s">
        <v>181</v>
      </c>
      <c r="Z18" s="30" t="s">
        <v>193</v>
      </c>
      <c r="AA18" s="23"/>
      <c r="AB18" s="23"/>
      <c r="AC18" s="9" t="s">
        <v>214</v>
      </c>
      <c r="AD18" s="9" t="s">
        <v>235</v>
      </c>
      <c r="AE18" s="4"/>
      <c r="AH18" s="9">
        <v>1</v>
      </c>
      <c r="AI18" s="38">
        <v>3.99</v>
      </c>
      <c r="AJ18" s="11"/>
      <c r="AM18" s="30" t="s">
        <v>12</v>
      </c>
      <c r="AN18" s="38">
        <f t="shared" si="5"/>
        <v>3.99</v>
      </c>
      <c r="AO18" s="8"/>
      <c r="AP18" s="13">
        <f t="shared" si="6"/>
        <v>0</v>
      </c>
      <c r="AQ18" s="38">
        <f t="shared" si="7"/>
        <v>3.99</v>
      </c>
      <c r="AR18" s="38">
        <v>0</v>
      </c>
      <c r="AS18" s="13">
        <f t="shared" si="8"/>
        <v>0</v>
      </c>
      <c r="AT18" s="38">
        <f t="shared" si="9"/>
        <v>3.99</v>
      </c>
      <c r="AU18" s="38">
        <v>0</v>
      </c>
      <c r="AV18" s="13">
        <f t="shared" si="10"/>
        <v>0</v>
      </c>
      <c r="AW18" s="38">
        <f t="shared" si="11"/>
        <v>3.99</v>
      </c>
      <c r="AX18" s="38">
        <v>0</v>
      </c>
      <c r="AY18" s="13"/>
      <c r="AZ18" s="10"/>
      <c r="BA18" s="8"/>
      <c r="BB18" s="11"/>
      <c r="BN18" s="38">
        <v>0</v>
      </c>
      <c r="BO18" s="54" t="s">
        <v>129</v>
      </c>
      <c r="BP18" s="54">
        <f>Sales!AR18</f>
        <v>3.99</v>
      </c>
    </row>
    <row r="19" spans="1:68">
      <c r="A19" s="4" t="s">
        <v>140</v>
      </c>
      <c r="B19" s="50">
        <v>22089</v>
      </c>
      <c r="C19" s="9" t="s">
        <v>245</v>
      </c>
      <c r="D19" s="9" t="s">
        <v>255</v>
      </c>
      <c r="E19" s="9" t="s">
        <v>270</v>
      </c>
      <c r="F19" s="9" t="s">
        <v>289</v>
      </c>
      <c r="G19" s="4"/>
      <c r="H19" s="9" t="s">
        <v>311</v>
      </c>
      <c r="I19" s="4"/>
      <c r="K19" s="4" t="str">
        <f t="shared" si="1"/>
        <v>TX</v>
      </c>
      <c r="L19" s="4" t="str">
        <f t="shared" si="2"/>
        <v>KAUFMAN</v>
      </c>
      <c r="M19" s="4" t="str">
        <f t="shared" si="3"/>
        <v>Mabank</v>
      </c>
      <c r="N19" s="4"/>
      <c r="O19" s="4" t="str">
        <f t="shared" si="4"/>
        <v>75147</v>
      </c>
      <c r="P19" s="4"/>
      <c r="U19" s="30">
        <v>41715</v>
      </c>
      <c r="V19" s="5"/>
      <c r="W19" s="4"/>
      <c r="Y19" s="30" t="s">
        <v>181</v>
      </c>
      <c r="Z19" s="30" t="s">
        <v>194</v>
      </c>
      <c r="AA19" s="23"/>
      <c r="AB19" s="23"/>
      <c r="AC19" s="9" t="s">
        <v>215</v>
      </c>
      <c r="AD19" s="9" t="s">
        <v>236</v>
      </c>
      <c r="AE19" s="4"/>
      <c r="AH19" s="9">
        <v>1</v>
      </c>
      <c r="AI19" s="38">
        <v>19.990000000000002</v>
      </c>
      <c r="AJ19" s="11"/>
      <c r="AM19" s="30" t="s">
        <v>12</v>
      </c>
      <c r="AN19" s="38">
        <f t="shared" si="5"/>
        <v>19.990000000000002</v>
      </c>
      <c r="AO19" s="8"/>
      <c r="AP19" s="13">
        <f t="shared" si="6"/>
        <v>6.2531265632816399E-2</v>
      </c>
      <c r="AQ19" s="38">
        <f t="shared" si="7"/>
        <v>19.990000000000002</v>
      </c>
      <c r="AR19" s="38">
        <v>1.25</v>
      </c>
      <c r="AS19" s="13">
        <f t="shared" si="8"/>
        <v>0</v>
      </c>
      <c r="AT19" s="38">
        <f t="shared" si="9"/>
        <v>19.990000000000002</v>
      </c>
      <c r="AU19" s="38">
        <v>0</v>
      </c>
      <c r="AV19" s="13">
        <f t="shared" si="10"/>
        <v>1.950975487743872E-2</v>
      </c>
      <c r="AW19" s="38">
        <f t="shared" si="11"/>
        <v>19.990000000000002</v>
      </c>
      <c r="AX19" s="38">
        <v>0.39</v>
      </c>
      <c r="AY19" s="13"/>
      <c r="AZ19" s="10"/>
      <c r="BA19" s="8"/>
      <c r="BB19" s="11"/>
      <c r="BN19" s="38">
        <v>1.6400000000000001</v>
      </c>
      <c r="BO19" s="54" t="s">
        <v>321</v>
      </c>
      <c r="BP19" s="54">
        <f>Sales!AR19</f>
        <v>19.990000000000002</v>
      </c>
    </row>
    <row r="20" spans="1:68">
      <c r="A20" s="4" t="s">
        <v>140</v>
      </c>
      <c r="B20" s="50">
        <v>22661</v>
      </c>
      <c r="C20" s="9" t="s">
        <v>245</v>
      </c>
      <c r="D20" s="9" t="s">
        <v>252</v>
      </c>
      <c r="E20" s="9" t="s">
        <v>271</v>
      </c>
      <c r="F20" s="9" t="s">
        <v>290</v>
      </c>
      <c r="G20" s="4"/>
      <c r="H20" s="9" t="s">
        <v>312</v>
      </c>
      <c r="I20" s="4"/>
      <c r="K20" s="4" t="str">
        <f t="shared" si="1"/>
        <v>FL</v>
      </c>
      <c r="L20" s="4" t="str">
        <f t="shared" si="2"/>
        <v>POLK</v>
      </c>
      <c r="M20" s="4" t="str">
        <f t="shared" si="3"/>
        <v>Mulberry</v>
      </c>
      <c r="N20" s="4"/>
      <c r="O20" s="4" t="str">
        <f t="shared" si="4"/>
        <v>33860</v>
      </c>
      <c r="P20" s="4"/>
      <c r="U20" s="30">
        <v>41715</v>
      </c>
      <c r="V20" s="5"/>
      <c r="W20" s="4"/>
      <c r="Y20" s="30" t="s">
        <v>181</v>
      </c>
      <c r="Z20" s="30" t="s">
        <v>195</v>
      </c>
      <c r="AA20" s="23"/>
      <c r="AB20" s="23"/>
      <c r="AC20" s="9" t="s">
        <v>216</v>
      </c>
      <c r="AD20" s="9" t="s">
        <v>237</v>
      </c>
      <c r="AE20" s="4"/>
      <c r="AH20" s="9">
        <v>1</v>
      </c>
      <c r="AI20" s="38">
        <v>12.99</v>
      </c>
      <c r="AJ20" s="11"/>
      <c r="AM20" s="30" t="s">
        <v>12</v>
      </c>
      <c r="AN20" s="38">
        <f t="shared" si="5"/>
        <v>12.99</v>
      </c>
      <c r="AO20" s="8"/>
      <c r="AP20" s="13">
        <f t="shared" si="6"/>
        <v>0</v>
      </c>
      <c r="AQ20" s="38">
        <f t="shared" si="7"/>
        <v>12.99</v>
      </c>
      <c r="AR20" s="38">
        <v>0</v>
      </c>
      <c r="AS20" s="13">
        <f t="shared" si="8"/>
        <v>0</v>
      </c>
      <c r="AT20" s="38">
        <f t="shared" si="9"/>
        <v>12.99</v>
      </c>
      <c r="AU20" s="38">
        <v>0</v>
      </c>
      <c r="AV20" s="13">
        <f t="shared" si="10"/>
        <v>0</v>
      </c>
      <c r="AW20" s="38">
        <f t="shared" si="11"/>
        <v>12.99</v>
      </c>
      <c r="AX20" s="38">
        <v>0</v>
      </c>
      <c r="AY20" s="13"/>
      <c r="AZ20" s="10"/>
      <c r="BA20" s="8"/>
      <c r="BB20" s="11"/>
      <c r="BN20" s="38">
        <v>0</v>
      </c>
      <c r="BO20" s="54" t="s">
        <v>107</v>
      </c>
      <c r="BP20" s="54">
        <f>Sales!AR20</f>
        <v>12.99</v>
      </c>
    </row>
    <row r="21" spans="1:68">
      <c r="A21" s="4" t="s">
        <v>140</v>
      </c>
      <c r="B21" s="50">
        <v>23149</v>
      </c>
      <c r="C21" s="9" t="s">
        <v>245</v>
      </c>
      <c r="D21" s="9" t="s">
        <v>251</v>
      </c>
      <c r="E21" s="9" t="s">
        <v>272</v>
      </c>
      <c r="F21" s="9" t="s">
        <v>291</v>
      </c>
      <c r="G21" s="4"/>
      <c r="H21" s="9" t="s">
        <v>313</v>
      </c>
      <c r="I21" s="4"/>
      <c r="K21" s="4" t="str">
        <f t="shared" si="1"/>
        <v>NY</v>
      </c>
      <c r="L21" s="4" t="str">
        <f t="shared" si="2"/>
        <v>CAYUGA</v>
      </c>
      <c r="M21" s="4" t="str">
        <f t="shared" si="3"/>
        <v>auburn</v>
      </c>
      <c r="N21" s="4"/>
      <c r="O21" s="4" t="str">
        <f t="shared" si="4"/>
        <v>13021</v>
      </c>
      <c r="P21" s="4"/>
      <c r="U21" s="30">
        <v>41703</v>
      </c>
      <c r="V21" s="5"/>
      <c r="W21" s="4"/>
      <c r="Y21" s="30" t="s">
        <v>181</v>
      </c>
      <c r="Z21" s="30" t="s">
        <v>196</v>
      </c>
      <c r="AA21" s="23"/>
      <c r="AB21" s="23"/>
      <c r="AC21" s="9" t="s">
        <v>217</v>
      </c>
      <c r="AD21" s="9" t="s">
        <v>238</v>
      </c>
      <c r="AE21" s="4"/>
      <c r="AH21" s="9">
        <v>1</v>
      </c>
      <c r="AI21" s="38">
        <v>14.99</v>
      </c>
      <c r="AJ21" s="11"/>
      <c r="AM21" s="30" t="s">
        <v>12</v>
      </c>
      <c r="AN21" s="38">
        <f t="shared" si="5"/>
        <v>14.99</v>
      </c>
      <c r="AO21" s="8"/>
      <c r="AP21" s="13">
        <f t="shared" si="6"/>
        <v>0</v>
      </c>
      <c r="AQ21" s="38">
        <f t="shared" si="7"/>
        <v>14.99</v>
      </c>
      <c r="AR21" s="38">
        <v>0</v>
      </c>
      <c r="AS21" s="13">
        <f t="shared" si="8"/>
        <v>0</v>
      </c>
      <c r="AT21" s="38">
        <f t="shared" si="9"/>
        <v>14.99</v>
      </c>
      <c r="AU21" s="38">
        <v>0</v>
      </c>
      <c r="AV21" s="13">
        <f t="shared" si="10"/>
        <v>0</v>
      </c>
      <c r="AW21" s="38">
        <f t="shared" si="11"/>
        <v>14.99</v>
      </c>
      <c r="AX21" s="38">
        <v>0</v>
      </c>
      <c r="AY21" s="13"/>
      <c r="AZ21" s="10"/>
      <c r="BA21" s="8"/>
      <c r="BB21" s="11"/>
      <c r="BN21" s="38">
        <v>0</v>
      </c>
      <c r="BO21" s="54" t="s">
        <v>107</v>
      </c>
      <c r="BP21" s="54">
        <f>Sales!AR21</f>
        <v>14.99</v>
      </c>
    </row>
    <row r="22" spans="1:68">
      <c r="A22" s="4" t="s">
        <v>140</v>
      </c>
      <c r="B22" s="50">
        <v>27008</v>
      </c>
      <c r="C22" s="9" t="s">
        <v>245</v>
      </c>
      <c r="D22" s="9" t="s">
        <v>256</v>
      </c>
      <c r="E22" s="9" t="s">
        <v>273</v>
      </c>
      <c r="F22" s="9" t="s">
        <v>292</v>
      </c>
      <c r="G22" s="4"/>
      <c r="H22" s="9" t="s">
        <v>314</v>
      </c>
      <c r="I22" s="4"/>
      <c r="K22" s="4" t="str">
        <f t="shared" si="1"/>
        <v>TN</v>
      </c>
      <c r="L22" s="4" t="str">
        <f t="shared" si="2"/>
        <v>HAMILTON</v>
      </c>
      <c r="M22" s="4" t="str">
        <f t="shared" si="3"/>
        <v>OOLTEWAH</v>
      </c>
      <c r="N22" s="4"/>
      <c r="O22" s="4" t="str">
        <f t="shared" si="4"/>
        <v>37363</v>
      </c>
      <c r="P22" s="4"/>
      <c r="U22" s="30">
        <v>41703</v>
      </c>
      <c r="V22" s="5"/>
      <c r="W22" s="4"/>
      <c r="Y22" s="30" t="s">
        <v>181</v>
      </c>
      <c r="Z22" s="30" t="s">
        <v>197</v>
      </c>
      <c r="AA22" s="23"/>
      <c r="AB22" s="23"/>
      <c r="AC22" s="9" t="s">
        <v>218</v>
      </c>
      <c r="AD22" s="9" t="s">
        <v>239</v>
      </c>
      <c r="AE22" s="4"/>
      <c r="AH22" s="9">
        <v>1</v>
      </c>
      <c r="AI22" s="38">
        <v>21.990000000000002</v>
      </c>
      <c r="AJ22" s="11"/>
      <c r="AM22" s="30" t="s">
        <v>12</v>
      </c>
      <c r="AN22" s="38">
        <f t="shared" si="5"/>
        <v>21.990000000000002</v>
      </c>
      <c r="AO22" s="8"/>
      <c r="AP22" s="13">
        <f t="shared" si="6"/>
        <v>0</v>
      </c>
      <c r="AQ22" s="38">
        <f t="shared" si="7"/>
        <v>21.990000000000002</v>
      </c>
      <c r="AR22" s="38">
        <v>0</v>
      </c>
      <c r="AS22" s="13">
        <f t="shared" si="8"/>
        <v>0</v>
      </c>
      <c r="AT22" s="38">
        <f t="shared" si="9"/>
        <v>21.990000000000002</v>
      </c>
      <c r="AU22" s="38">
        <v>0</v>
      </c>
      <c r="AV22" s="13">
        <f t="shared" si="10"/>
        <v>0</v>
      </c>
      <c r="AW22" s="38">
        <f t="shared" si="11"/>
        <v>21.990000000000002</v>
      </c>
      <c r="AX22" s="38">
        <v>0</v>
      </c>
      <c r="AY22" s="13"/>
      <c r="AZ22" s="10"/>
      <c r="BA22" s="8"/>
      <c r="BB22" s="11"/>
      <c r="BN22" s="38">
        <v>0</v>
      </c>
      <c r="BO22" s="54" t="s">
        <v>108</v>
      </c>
      <c r="BP22" s="54">
        <f>Sales!AR22</f>
        <v>21.990000000000002</v>
      </c>
    </row>
    <row r="23" spans="1:68">
      <c r="A23" s="4" t="s">
        <v>140</v>
      </c>
      <c r="B23" s="50">
        <v>27434</v>
      </c>
      <c r="C23" s="9" t="s">
        <v>245</v>
      </c>
      <c r="D23" s="9" t="s">
        <v>257</v>
      </c>
      <c r="E23" s="9" t="s">
        <v>274</v>
      </c>
      <c r="F23" s="9" t="s">
        <v>293</v>
      </c>
      <c r="G23" s="4"/>
      <c r="H23" s="9" t="s">
        <v>315</v>
      </c>
      <c r="I23" s="4"/>
      <c r="K23" s="4" t="str">
        <f t="shared" si="1"/>
        <v>OR</v>
      </c>
      <c r="L23" s="4" t="str">
        <f t="shared" si="2"/>
        <v>LAKE</v>
      </c>
      <c r="M23" s="4" t="str">
        <f t="shared" si="3"/>
        <v>Lakeview</v>
      </c>
      <c r="N23" s="4"/>
      <c r="O23" s="4" t="str">
        <f t="shared" si="4"/>
        <v>97630</v>
      </c>
      <c r="P23" s="4"/>
      <c r="U23" s="30">
        <v>41701</v>
      </c>
      <c r="V23" s="5"/>
      <c r="W23" s="4"/>
      <c r="Y23" s="30" t="s">
        <v>181</v>
      </c>
      <c r="Z23" s="30" t="s">
        <v>183</v>
      </c>
      <c r="AA23" s="23"/>
      <c r="AB23" s="23"/>
      <c r="AC23" s="9" t="s">
        <v>204</v>
      </c>
      <c r="AD23" s="9" t="s">
        <v>225</v>
      </c>
      <c r="AE23" s="4"/>
      <c r="AH23" s="9">
        <v>1</v>
      </c>
      <c r="AI23" s="38">
        <v>14.99</v>
      </c>
      <c r="AJ23" s="11"/>
      <c r="AM23" s="30" t="s">
        <v>12</v>
      </c>
      <c r="AN23" s="38">
        <f t="shared" si="5"/>
        <v>14.99</v>
      </c>
      <c r="AO23" s="8"/>
      <c r="AP23" s="13">
        <f t="shared" si="6"/>
        <v>0</v>
      </c>
      <c r="AQ23" s="38">
        <f t="shared" si="7"/>
        <v>14.99</v>
      </c>
      <c r="AR23" s="38">
        <v>0</v>
      </c>
      <c r="AS23" s="13">
        <f t="shared" si="8"/>
        <v>0</v>
      </c>
      <c r="AT23" s="38">
        <f t="shared" si="9"/>
        <v>14.99</v>
      </c>
      <c r="AU23" s="38">
        <v>0</v>
      </c>
      <c r="AV23" s="13">
        <f t="shared" si="10"/>
        <v>0</v>
      </c>
      <c r="AW23" s="38">
        <f t="shared" si="11"/>
        <v>14.99</v>
      </c>
      <c r="AX23" s="38">
        <v>0</v>
      </c>
      <c r="AY23" s="13"/>
      <c r="AZ23" s="10"/>
      <c r="BA23" s="8"/>
      <c r="BB23" s="11"/>
      <c r="BN23" s="38">
        <v>0</v>
      </c>
      <c r="BO23" s="54" t="s">
        <v>321</v>
      </c>
      <c r="BP23" s="54">
        <f>Sales!AR23</f>
        <v>14.99</v>
      </c>
    </row>
    <row r="24" spans="1:68">
      <c r="A24" s="4" t="s">
        <v>140</v>
      </c>
      <c r="B24" s="50">
        <v>29412</v>
      </c>
      <c r="C24" s="9" t="s">
        <v>245</v>
      </c>
      <c r="D24" s="9" t="s">
        <v>254</v>
      </c>
      <c r="E24" s="9" t="s">
        <v>269</v>
      </c>
      <c r="F24" s="9" t="s">
        <v>294</v>
      </c>
      <c r="G24" s="4"/>
      <c r="H24" s="9" t="s">
        <v>316</v>
      </c>
      <c r="I24" s="4"/>
      <c r="K24" s="4" t="str">
        <f t="shared" si="1"/>
        <v>PA</v>
      </c>
      <c r="L24" s="4" t="str">
        <f t="shared" si="2"/>
        <v>LUZERNE</v>
      </c>
      <c r="M24" s="4" t="str">
        <f t="shared" si="3"/>
        <v>larksville</v>
      </c>
      <c r="N24" s="4"/>
      <c r="O24" s="4" t="str">
        <f t="shared" si="4"/>
        <v>18651</v>
      </c>
      <c r="P24" s="4"/>
      <c r="U24" s="30">
        <v>41718</v>
      </c>
      <c r="V24" s="5"/>
      <c r="W24" s="4"/>
      <c r="Y24" s="30" t="s">
        <v>181</v>
      </c>
      <c r="Z24" s="30" t="s">
        <v>198</v>
      </c>
      <c r="AA24" s="23"/>
      <c r="AB24" s="23"/>
      <c r="AC24" s="9" t="s">
        <v>219</v>
      </c>
      <c r="AD24" s="9" t="s">
        <v>240</v>
      </c>
      <c r="AE24" s="4"/>
      <c r="AH24" s="9">
        <v>1</v>
      </c>
      <c r="AI24" s="38">
        <v>11.99</v>
      </c>
      <c r="AJ24" s="11"/>
      <c r="AM24" s="30" t="s">
        <v>12</v>
      </c>
      <c r="AN24" s="38">
        <f t="shared" si="5"/>
        <v>11.99</v>
      </c>
      <c r="AO24" s="8"/>
      <c r="AP24" s="13">
        <f t="shared" si="6"/>
        <v>0</v>
      </c>
      <c r="AQ24" s="38">
        <f t="shared" si="7"/>
        <v>11.99</v>
      </c>
      <c r="AR24" s="38">
        <v>0</v>
      </c>
      <c r="AS24" s="13">
        <f t="shared" si="8"/>
        <v>0</v>
      </c>
      <c r="AT24" s="38">
        <f t="shared" si="9"/>
        <v>11.99</v>
      </c>
      <c r="AU24" s="38">
        <v>0</v>
      </c>
      <c r="AV24" s="13">
        <f t="shared" si="10"/>
        <v>0</v>
      </c>
      <c r="AW24" s="38">
        <f t="shared" si="11"/>
        <v>11.99</v>
      </c>
      <c r="AX24" s="38">
        <v>0</v>
      </c>
      <c r="AY24" s="13"/>
      <c r="AZ24" s="10"/>
      <c r="BA24" s="8"/>
      <c r="BB24" s="11"/>
      <c r="BN24" s="38">
        <v>0</v>
      </c>
      <c r="BO24" s="54" t="s">
        <v>321</v>
      </c>
      <c r="BP24" s="54">
        <f>Sales!AR24</f>
        <v>11.99</v>
      </c>
    </row>
    <row r="25" spans="1:68">
      <c r="A25" s="4" t="s">
        <v>140</v>
      </c>
      <c r="B25" s="50">
        <v>29429</v>
      </c>
      <c r="C25" s="9" t="s">
        <v>245</v>
      </c>
      <c r="D25" s="9" t="s">
        <v>246</v>
      </c>
      <c r="E25" s="9" t="s">
        <v>275</v>
      </c>
      <c r="F25" s="9" t="s">
        <v>295</v>
      </c>
      <c r="G25" s="4"/>
      <c r="H25" s="9" t="s">
        <v>317</v>
      </c>
      <c r="I25" s="4"/>
      <c r="K25" s="4" t="str">
        <f t="shared" si="1"/>
        <v>CA</v>
      </c>
      <c r="L25" s="4" t="str">
        <f t="shared" si="2"/>
        <v>CONTRA COSTA</v>
      </c>
      <c r="M25" s="4" t="str">
        <f t="shared" si="3"/>
        <v>antioch</v>
      </c>
      <c r="N25" s="4"/>
      <c r="O25" s="4" t="str">
        <f t="shared" si="4"/>
        <v>94509</v>
      </c>
      <c r="P25" s="4"/>
      <c r="U25" s="30">
        <v>41725</v>
      </c>
      <c r="V25" s="5"/>
      <c r="W25" s="4"/>
      <c r="Y25" s="30" t="s">
        <v>181</v>
      </c>
      <c r="Z25" s="30" t="s">
        <v>199</v>
      </c>
      <c r="AA25" s="23"/>
      <c r="AB25" s="23"/>
      <c r="AC25" s="9" t="s">
        <v>220</v>
      </c>
      <c r="AD25" s="9" t="s">
        <v>241</v>
      </c>
      <c r="AE25" s="4"/>
      <c r="AH25" s="9">
        <v>1</v>
      </c>
      <c r="AI25" s="38">
        <v>13.99</v>
      </c>
      <c r="AJ25" s="11"/>
      <c r="AM25" s="30" t="s">
        <v>12</v>
      </c>
      <c r="AN25" s="38">
        <f t="shared" si="5"/>
        <v>13.99</v>
      </c>
      <c r="AO25" s="8"/>
      <c r="AP25" s="13">
        <f t="shared" si="6"/>
        <v>0</v>
      </c>
      <c r="AQ25" s="38">
        <f t="shared" si="7"/>
        <v>13.99</v>
      </c>
      <c r="AR25" s="38">
        <v>0</v>
      </c>
      <c r="AS25" s="13">
        <f t="shared" si="8"/>
        <v>0</v>
      </c>
      <c r="AT25" s="38">
        <f t="shared" si="9"/>
        <v>13.99</v>
      </c>
      <c r="AU25" s="38">
        <v>0</v>
      </c>
      <c r="AV25" s="13">
        <f t="shared" si="10"/>
        <v>0</v>
      </c>
      <c r="AW25" s="38">
        <f t="shared" si="11"/>
        <v>13.99</v>
      </c>
      <c r="AX25" s="38">
        <v>0</v>
      </c>
      <c r="AY25" s="13"/>
      <c r="AZ25" s="10"/>
      <c r="BA25" s="8"/>
      <c r="BB25" s="11"/>
      <c r="BN25" s="38">
        <v>0</v>
      </c>
      <c r="BO25" s="54" t="s">
        <v>107</v>
      </c>
      <c r="BP25" s="54">
        <f>Sales!AR25</f>
        <v>13.99</v>
      </c>
    </row>
    <row r="26" spans="1:68">
      <c r="A26" s="4" t="s">
        <v>140</v>
      </c>
      <c r="B26" s="50">
        <v>31874</v>
      </c>
      <c r="C26" s="9" t="s">
        <v>245</v>
      </c>
      <c r="D26" s="9" t="s">
        <v>252</v>
      </c>
      <c r="E26" s="9" t="s">
        <v>271</v>
      </c>
      <c r="F26" s="9" t="s">
        <v>296</v>
      </c>
      <c r="G26" s="4"/>
      <c r="H26" s="9" t="s">
        <v>318</v>
      </c>
      <c r="I26" s="4"/>
      <c r="K26" s="4" t="str">
        <f t="shared" si="1"/>
        <v>FL</v>
      </c>
      <c r="L26" s="4" t="str">
        <f t="shared" si="2"/>
        <v>POLK</v>
      </c>
      <c r="M26" s="4" t="str">
        <f t="shared" si="3"/>
        <v>DAVENPORT</v>
      </c>
      <c r="N26" s="4"/>
      <c r="O26" s="4" t="str">
        <f t="shared" si="4"/>
        <v>33897</v>
      </c>
      <c r="P26" s="4"/>
      <c r="U26" s="30">
        <v>41716</v>
      </c>
      <c r="V26" s="5"/>
      <c r="W26" s="4"/>
      <c r="Y26" s="30" t="s">
        <v>181</v>
      </c>
      <c r="Z26" s="30" t="s">
        <v>200</v>
      </c>
      <c r="AA26" s="23"/>
      <c r="AB26" s="23"/>
      <c r="AC26" s="9" t="s">
        <v>221</v>
      </c>
      <c r="AD26" s="9" t="s">
        <v>242</v>
      </c>
      <c r="AE26" s="4"/>
      <c r="AH26" s="9">
        <v>-1</v>
      </c>
      <c r="AI26" s="38">
        <v>-8.99</v>
      </c>
      <c r="AJ26" s="11"/>
      <c r="AM26" s="30" t="s">
        <v>12</v>
      </c>
      <c r="AN26" s="38">
        <f t="shared" si="5"/>
        <v>-8.99</v>
      </c>
      <c r="AO26" s="8"/>
      <c r="AP26" s="13">
        <f t="shared" si="6"/>
        <v>0</v>
      </c>
      <c r="AQ26" s="38">
        <f t="shared" si="7"/>
        <v>-8.99</v>
      </c>
      <c r="AR26" s="38">
        <v>0</v>
      </c>
      <c r="AS26" s="13">
        <f t="shared" si="8"/>
        <v>0</v>
      </c>
      <c r="AT26" s="38">
        <f t="shared" si="9"/>
        <v>-8.99</v>
      </c>
      <c r="AU26" s="38">
        <v>0</v>
      </c>
      <c r="AV26" s="13">
        <f t="shared" si="10"/>
        <v>0</v>
      </c>
      <c r="AW26" s="38">
        <f t="shared" si="11"/>
        <v>-8.99</v>
      </c>
      <c r="AX26" s="38">
        <v>0</v>
      </c>
      <c r="AY26" s="13"/>
      <c r="AZ26" s="10"/>
      <c r="BA26" s="8"/>
      <c r="BB26" s="11"/>
      <c r="BN26" s="38">
        <v>0</v>
      </c>
      <c r="BO26" s="54" t="s">
        <v>107</v>
      </c>
      <c r="BP26" s="54">
        <f>Sales!AR26</f>
        <v>8.99</v>
      </c>
    </row>
    <row r="27" spans="1:68">
      <c r="A27" s="4" t="s">
        <v>140</v>
      </c>
      <c r="B27" s="50">
        <v>33511</v>
      </c>
      <c r="C27" s="9" t="s">
        <v>245</v>
      </c>
      <c r="D27" s="9" t="s">
        <v>258</v>
      </c>
      <c r="E27" s="9" t="s">
        <v>276</v>
      </c>
      <c r="F27" s="9" t="s">
        <v>297</v>
      </c>
      <c r="G27" s="4"/>
      <c r="H27" s="9" t="s">
        <v>319</v>
      </c>
      <c r="I27" s="4"/>
      <c r="K27" s="4" t="str">
        <f t="shared" si="1"/>
        <v>MO</v>
      </c>
      <c r="L27" s="4" t="str">
        <f t="shared" si="2"/>
        <v>JACKSON</v>
      </c>
      <c r="M27" s="4" t="str">
        <f t="shared" si="3"/>
        <v>BLUE SPRINGS</v>
      </c>
      <c r="N27" s="4"/>
      <c r="O27" s="4" t="str">
        <f t="shared" si="4"/>
        <v>64015</v>
      </c>
      <c r="P27" s="4"/>
      <c r="U27" s="30">
        <v>41729</v>
      </c>
      <c r="V27" s="5"/>
      <c r="W27" s="4"/>
      <c r="Y27" s="30" t="s">
        <v>181</v>
      </c>
      <c r="Z27" s="30" t="s">
        <v>201</v>
      </c>
      <c r="AA27" s="23"/>
      <c r="AB27" s="23"/>
      <c r="AC27" s="9" t="s">
        <v>222</v>
      </c>
      <c r="AD27" s="9" t="s">
        <v>243</v>
      </c>
      <c r="AE27" s="4"/>
      <c r="AH27" s="9">
        <v>1</v>
      </c>
      <c r="AI27" s="38">
        <v>12.99</v>
      </c>
      <c r="AJ27" s="11"/>
      <c r="AM27" s="30" t="s">
        <v>12</v>
      </c>
      <c r="AN27" s="38">
        <f t="shared" si="5"/>
        <v>12.99</v>
      </c>
      <c r="AO27" s="8"/>
      <c r="AP27" s="13">
        <f t="shared" si="6"/>
        <v>0</v>
      </c>
      <c r="AQ27" s="38">
        <f t="shared" si="7"/>
        <v>12.99</v>
      </c>
      <c r="AR27" s="38">
        <v>0</v>
      </c>
      <c r="AS27" s="13">
        <f t="shared" si="8"/>
        <v>0</v>
      </c>
      <c r="AT27" s="38">
        <f t="shared" si="9"/>
        <v>12.99</v>
      </c>
      <c r="AU27" s="38">
        <v>0</v>
      </c>
      <c r="AV27" s="13">
        <f t="shared" si="10"/>
        <v>0</v>
      </c>
      <c r="AW27" s="38">
        <f t="shared" si="11"/>
        <v>12.99</v>
      </c>
      <c r="AX27" s="38">
        <v>0</v>
      </c>
      <c r="AY27" s="13"/>
      <c r="AZ27" s="10"/>
      <c r="BA27" s="8"/>
      <c r="BB27" s="11"/>
      <c r="BN27" s="38">
        <v>0</v>
      </c>
      <c r="BO27" s="54" t="s">
        <v>321</v>
      </c>
      <c r="BP27" s="54">
        <f>Sales!AR27</f>
        <v>12.99</v>
      </c>
    </row>
    <row r="28" spans="1:68">
      <c r="A28" s="4" t="s">
        <v>140</v>
      </c>
      <c r="B28" s="50">
        <v>34011</v>
      </c>
      <c r="C28" s="9" t="s">
        <v>245</v>
      </c>
      <c r="D28" s="9" t="s">
        <v>259</v>
      </c>
      <c r="E28" s="9" t="s">
        <v>277</v>
      </c>
      <c r="F28" s="9" t="s">
        <v>298</v>
      </c>
      <c r="G28" s="4"/>
      <c r="H28" s="9" t="s">
        <v>320</v>
      </c>
      <c r="I28" s="4"/>
      <c r="K28" s="4" t="str">
        <f t="shared" si="1"/>
        <v>MA</v>
      </c>
      <c r="L28" s="4" t="str">
        <f t="shared" si="2"/>
        <v>SUFFOLK</v>
      </c>
      <c r="M28" s="4" t="str">
        <f t="shared" si="3"/>
        <v>Mattapan</v>
      </c>
      <c r="N28" s="4"/>
      <c r="O28" s="4" t="str">
        <f t="shared" si="4"/>
        <v>02126</v>
      </c>
      <c r="P28" s="4"/>
      <c r="U28" s="30">
        <v>41719</v>
      </c>
      <c r="V28" s="5"/>
      <c r="W28" s="4"/>
      <c r="Y28" s="30" t="s">
        <v>181</v>
      </c>
      <c r="Z28" s="30" t="s">
        <v>202</v>
      </c>
      <c r="AA28" s="23"/>
      <c r="AB28" s="23"/>
      <c r="AC28" s="9" t="s">
        <v>223</v>
      </c>
      <c r="AD28" s="9" t="s">
        <v>244</v>
      </c>
      <c r="AE28" s="4"/>
      <c r="AH28" s="9">
        <v>1</v>
      </c>
      <c r="AI28" s="38">
        <v>11.99</v>
      </c>
      <c r="AJ28" s="11"/>
      <c r="AM28" s="30" t="s">
        <v>12</v>
      </c>
      <c r="AN28" s="38">
        <f t="shared" si="5"/>
        <v>11.99</v>
      </c>
      <c r="AO28" s="8"/>
      <c r="AP28" s="13">
        <f t="shared" si="6"/>
        <v>0</v>
      </c>
      <c r="AQ28" s="38">
        <f t="shared" si="7"/>
        <v>11.99</v>
      </c>
      <c r="AR28" s="38">
        <v>0</v>
      </c>
      <c r="AS28" s="13">
        <f t="shared" si="8"/>
        <v>0</v>
      </c>
      <c r="AT28" s="38">
        <f t="shared" si="9"/>
        <v>11.99</v>
      </c>
      <c r="AU28" s="38">
        <v>0</v>
      </c>
      <c r="AV28" s="13">
        <f t="shared" si="10"/>
        <v>0</v>
      </c>
      <c r="AW28" s="38">
        <f t="shared" si="11"/>
        <v>11.99</v>
      </c>
      <c r="AX28" s="38">
        <v>0</v>
      </c>
      <c r="AY28" s="13"/>
      <c r="AZ28" s="10"/>
      <c r="BA28" s="8"/>
      <c r="BB28" s="11"/>
      <c r="BN28" s="38">
        <v>0</v>
      </c>
      <c r="BO28" s="54" t="s">
        <v>321</v>
      </c>
      <c r="BP28" s="54">
        <f>Sales!AR28</f>
        <v>11.99</v>
      </c>
    </row>
    <row r="29" spans="1:68" ht="13.5" thickBo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14">
        <f>SUBTOTAL(9,AH7:AH28)</f>
        <v>18</v>
      </c>
      <c r="AI29" s="41">
        <f>SUBTOTAL(9,AI7:AI28)</f>
        <v>299.82000000000011</v>
      </c>
      <c r="AJ29" s="6"/>
      <c r="AK29" s="6"/>
      <c r="AL29" s="6"/>
      <c r="AM29" s="6"/>
      <c r="AN29" s="41">
        <f>SUBTOTAL(9,AN7:AN28)</f>
        <v>299.82000000000011</v>
      </c>
      <c r="AO29" s="6"/>
      <c r="AP29" s="6"/>
      <c r="AQ29" s="41">
        <f>SUBTOTAL(9,AQ7:AQ28)</f>
        <v>299.82000000000011</v>
      </c>
      <c r="AR29" s="41">
        <f>SUBTOTAL(9,AR7:AR28)</f>
        <v>1.2</v>
      </c>
      <c r="AS29" s="6"/>
      <c r="AT29" s="41">
        <f>SUBTOTAL(9,AT7:AT28)</f>
        <v>299.82000000000011</v>
      </c>
      <c r="AU29" s="41">
        <f>SUBTOTAL(9,AU7:AU28)</f>
        <v>0.33999999999999997</v>
      </c>
      <c r="AV29" s="6"/>
      <c r="AW29" s="41">
        <f>SUBTOTAL(9,AW7:AW28)</f>
        <v>299.82000000000011</v>
      </c>
      <c r="AX29" s="41">
        <f>SUBTOTAL(9,AX7:AX28)</f>
        <v>0.45</v>
      </c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7"/>
      <c r="BN29" s="41">
        <f>SUBTOTAL(9,BN7:BN28)</f>
        <v>1.9900000000000002</v>
      </c>
      <c r="BO29" s="7"/>
      <c r="BP29" s="7"/>
    </row>
    <row r="30" spans="1:68" ht="13.5" thickTop="1"/>
  </sheetData>
  <autoFilter ref="A6:BP6"/>
  <phoneticPr fontId="4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Tax</vt:lpstr>
    </vt:vector>
  </TitlesOfParts>
  <Company>Baker &amp; Taylor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</cp:lastModifiedBy>
  <dcterms:created xsi:type="dcterms:W3CDTF">2010-10-05T21:14:02Z</dcterms:created>
  <dcterms:modified xsi:type="dcterms:W3CDTF">2014-04-17T21:21:41Z</dcterms:modified>
</cp:coreProperties>
</file>