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san\Documents\WORK Files\CLIENT FILES\MERCANIX CORP\CEI EFT info\July 2025\publisher invoices\"/>
    </mc:Choice>
  </mc:AlternateContent>
  <xr:revisionPtr revIDLastSave="0" documentId="8_{D9BE0AE8-D931-4F39-8B44-C6CD2CA3E8EB}" xr6:coauthVersionLast="47" xr6:coauthVersionMax="47" xr10:uidLastSave="{00000000-0000-0000-0000-000000000000}"/>
  <bookViews>
    <workbookView xWindow="28680" yWindow="-120" windowWidth="30960" windowHeight="16920" xr2:uid="{FF4F4A92-00C1-4121-9973-38A9B3B44F89}"/>
  </bookViews>
  <sheets>
    <sheet name="SAGE pub details Jun" sheetId="1" r:id="rId1"/>
  </sheets>
  <definedNames>
    <definedName name="_xlnm.Print_Area" localSheetId="0">'SAGE pub details Jun'!$A$1:$L$37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M41" i="1"/>
  <c r="O41" i="1" s="1"/>
  <c r="L41" i="1"/>
  <c r="K41" i="1"/>
  <c r="M40" i="1"/>
  <c r="O40" i="1" s="1"/>
  <c r="K40" i="1"/>
  <c r="K42" i="1" s="1"/>
  <c r="J34" i="1"/>
  <c r="O33" i="1"/>
  <c r="M33" i="1"/>
  <c r="K33" i="1"/>
  <c r="L33" i="1" s="1"/>
  <c r="N33" i="1" s="1"/>
  <c r="O32" i="1"/>
  <c r="M32" i="1"/>
  <c r="N32" i="1" s="1"/>
  <c r="L32" i="1"/>
  <c r="K32" i="1"/>
  <c r="M31" i="1"/>
  <c r="O31" i="1" s="1"/>
  <c r="K31" i="1"/>
  <c r="M30" i="1"/>
  <c r="O30" i="1" s="1"/>
  <c r="K30" i="1"/>
  <c r="L30" i="1" s="1"/>
  <c r="N30" i="1" s="1"/>
  <c r="O29" i="1"/>
  <c r="M29" i="1"/>
  <c r="K29" i="1"/>
  <c r="L29" i="1" s="1"/>
  <c r="N29" i="1" s="1"/>
  <c r="M28" i="1"/>
  <c r="O28" i="1" s="1"/>
  <c r="L28" i="1"/>
  <c r="K28" i="1"/>
  <c r="M27" i="1"/>
  <c r="O27" i="1" s="1"/>
  <c r="K27" i="1"/>
  <c r="O26" i="1"/>
  <c r="M26" i="1"/>
  <c r="K26" i="1"/>
  <c r="L26" i="1" s="1"/>
  <c r="N26" i="1" s="1"/>
  <c r="O25" i="1"/>
  <c r="M25" i="1"/>
  <c r="K25" i="1"/>
  <c r="L25" i="1" s="1"/>
  <c r="N25" i="1" s="1"/>
  <c r="O24" i="1"/>
  <c r="M24" i="1"/>
  <c r="N24" i="1" s="1"/>
  <c r="L24" i="1"/>
  <c r="K24" i="1"/>
  <c r="M23" i="1"/>
  <c r="O23" i="1" s="1"/>
  <c r="L23" i="1"/>
  <c r="K23" i="1"/>
  <c r="M22" i="1"/>
  <c r="O22" i="1" s="1"/>
  <c r="K22" i="1"/>
  <c r="L22" i="1" s="1"/>
  <c r="N22" i="1" s="1"/>
  <c r="O21" i="1"/>
  <c r="M21" i="1"/>
  <c r="K21" i="1"/>
  <c r="L21" i="1" s="1"/>
  <c r="N21" i="1" s="1"/>
  <c r="M20" i="1"/>
  <c r="O20" i="1" s="1"/>
  <c r="L20" i="1"/>
  <c r="K20" i="1"/>
  <c r="M19" i="1"/>
  <c r="O19" i="1" s="1"/>
  <c r="L19" i="1"/>
  <c r="K19" i="1"/>
  <c r="O18" i="1"/>
  <c r="M18" i="1"/>
  <c r="K18" i="1"/>
  <c r="L18" i="1" s="1"/>
  <c r="N18" i="1" s="1"/>
  <c r="O17" i="1"/>
  <c r="M17" i="1"/>
  <c r="K17" i="1"/>
  <c r="L17" i="1" s="1"/>
  <c r="N17" i="1" s="1"/>
  <c r="N16" i="1"/>
  <c r="K16" i="1"/>
  <c r="L16" i="1" s="1"/>
  <c r="O16" i="1" s="1"/>
  <c r="M15" i="1"/>
  <c r="O15" i="1" s="1"/>
  <c r="L15" i="1"/>
  <c r="K15" i="1"/>
  <c r="M14" i="1"/>
  <c r="O14" i="1" s="1"/>
  <c r="L14" i="1"/>
  <c r="K14" i="1"/>
  <c r="M13" i="1"/>
  <c r="O13" i="1" s="1"/>
  <c r="K13" i="1"/>
  <c r="L13" i="1" s="1"/>
  <c r="N13" i="1" s="1"/>
  <c r="O12" i="1"/>
  <c r="M12" i="1"/>
  <c r="K12" i="1"/>
  <c r="L12" i="1" s="1"/>
  <c r="N12" i="1" s="1"/>
  <c r="O11" i="1"/>
  <c r="M11" i="1"/>
  <c r="K11" i="1"/>
  <c r="L11" i="1" s="1"/>
  <c r="M10" i="1"/>
  <c r="O10" i="1" s="1"/>
  <c r="L10" i="1"/>
  <c r="K10" i="1"/>
  <c r="M9" i="1"/>
  <c r="K9" i="1"/>
  <c r="L9" i="1" s="1"/>
  <c r="O8" i="1"/>
  <c r="M8" i="1"/>
  <c r="K8" i="1"/>
  <c r="K34" i="1" s="1"/>
  <c r="L2" i="1"/>
  <c r="L40" i="1" s="1"/>
  <c r="L42" i="1" s="1"/>
  <c r="L1" i="1"/>
  <c r="L31" i="1" s="1"/>
  <c r="N11" i="1" l="1"/>
  <c r="O42" i="1"/>
  <c r="N9" i="1"/>
  <c r="N10" i="1"/>
  <c r="N23" i="1"/>
  <c r="N31" i="1"/>
  <c r="N15" i="1"/>
  <c r="N20" i="1"/>
  <c r="N28" i="1"/>
  <c r="N41" i="1"/>
  <c r="L27" i="1"/>
  <c r="L8" i="1"/>
  <c r="O9" i="1"/>
  <c r="O34" i="1" s="1"/>
  <c r="N14" i="1"/>
  <c r="N19" i="1"/>
  <c r="N27" i="1"/>
  <c r="N40" i="1"/>
  <c r="N42" i="1" s="1"/>
  <c r="L34" i="1" l="1"/>
  <c r="N8" i="1"/>
  <c r="N34" i="1" s="1"/>
</calcChain>
</file>

<file path=xl/sharedStrings.xml><?xml version="1.0" encoding="utf-8"?>
<sst xmlns="http://schemas.openxmlformats.org/spreadsheetml/2006/main" count="96" uniqueCount="74">
  <si>
    <t>SAGE - sales June 1 to 30, 2025 - SUMMARY</t>
  </si>
  <si>
    <t>Standard discounts</t>
  </si>
  <si>
    <t>Columns A to J are from the Publisher Sales Report (Summary)</t>
  </si>
  <si>
    <t>Mohawk special discounts</t>
  </si>
  <si>
    <t>To be billed to Bookstore (unit cost)</t>
  </si>
  <si>
    <t>To be paid to Sage (aggregate sales)</t>
  </si>
  <si>
    <t>PartID</t>
  </si>
  <si>
    <t>Bookseller Name</t>
  </si>
  <si>
    <t>Bookseller ID</t>
  </si>
  <si>
    <t>ISBN</t>
  </si>
  <si>
    <t>Title</t>
  </si>
  <si>
    <t>qty</t>
  </si>
  <si>
    <t>PubPrice</t>
  </si>
  <si>
    <t>Discount</t>
  </si>
  <si>
    <t>UnitCost</t>
  </si>
  <si>
    <t>TotalCost</t>
  </si>
  <si>
    <t>ACTUAL TOTAL COST (Qty  times PubPrice)</t>
  </si>
  <si>
    <t>Sage Payment (ACTUAL TOTAL COST less 14%)</t>
  </si>
  <si>
    <t>Currency</t>
  </si>
  <si>
    <t>SP-CAD</t>
  </si>
  <si>
    <t>SP-USD</t>
  </si>
  <si>
    <t>TMU Bookstore, Toronto Metropolitan University</t>
  </si>
  <si>
    <t>AccessCode: Interactive: Clinical Psychology: Science, Practice, and Diversity - International Student Edition  Andrew M. Pomerantz</t>
  </si>
  <si>
    <t>eBook: Violence: The Enduring Problem 5e (180 Day Access) Alvarez</t>
  </si>
  <si>
    <t>Western Bookstore, Western University</t>
  </si>
  <si>
    <t xml:space="preserve">9781071885116	</t>
  </si>
  <si>
    <t>eBook:  Substance Use Disorders and Addictions (180 day access) Keith Morgen</t>
  </si>
  <si>
    <t>University of Manitoba BookStore, University of Manitoba</t>
  </si>
  <si>
    <t>9781544394008R180</t>
  </si>
  <si>
    <t>eBook: The Psychology of Sex and Gender 2e (180 Day Access) Jennifer K. Bosson; Camille E. Buckner; Joseph A. Vandello</t>
  </si>
  <si>
    <t>eBook: Essentials of Utilization-Focused Evaluation (180 Day Access) Patton, Michael Quinn</t>
  </si>
  <si>
    <t>University of Victoria Bookstore, University of Victoria</t>
  </si>
  <si>
    <t>9781544309675R180</t>
  </si>
  <si>
    <t>eBook:  Group Dynamics for Teams (180 Day Access) Daniel Levi; David A. Askay</t>
  </si>
  <si>
    <t>eBook:  Drugs and the Neuroscience of Behavior 3e (180-day access) Prus, Adam</t>
  </si>
  <si>
    <t>Saint Mary's University Bookstore, Saint Mary's University</t>
  </si>
  <si>
    <t>eBook:  The Psychology of Sex and Gender (90 Day Access) Jennifer K. Bosson; Camille E. Buckner; Joseph A. Vandello</t>
  </si>
  <si>
    <t>Campus eBookstore, Campus eBookstore</t>
  </si>
  <si>
    <t>eBook: The Practice of Collaborative Counseling and Psychotherapy: Developing Skills in Culturally Mindful Helping (180 Day Access)  Pare</t>
  </si>
  <si>
    <t>USD</t>
  </si>
  <si>
    <t>Simon Fraser University Bookstore, Simon Fraser University</t>
  </si>
  <si>
    <t>eBook:  Understanding Intellectual and Developmental Disabilities 1e (180 day access) Grace Iarocci, Jacob A. Burack, Dermot Bowler</t>
  </si>
  <si>
    <t>eBook: Understanding Intellectual and Developmental Disabilities 1e (180 day access) Grace Iarocci, Jacob A. Burack, Dermot Bowler</t>
  </si>
  <si>
    <t>9781544308074R120</t>
  </si>
  <si>
    <t>eBook: Perspectives on Deviance and Social Control 2e (120 day access) Inderbitzin; Bates; Gainey</t>
  </si>
  <si>
    <t>Guelph CO-OP Bookstore, University of Guelph</t>
  </si>
  <si>
    <t>9781071853016R120</t>
  </si>
  <si>
    <t>eBook: Strategic Corporate Social Responsibility: Sustainable Value Creation 6e (120 Day Access) David Chandler</t>
  </si>
  <si>
    <t>9781071980125R120</t>
  </si>
  <si>
    <t>eBook:  Interactive: Leadership: Theory and Practice 10e (120 Day Access) Peter G. Northouse</t>
  </si>
  <si>
    <t>Guelph University Bookstore, University of Guelph</t>
  </si>
  <si>
    <t>eBook: Strategic Corporate Social Responsibility: Sustainable Value Creation 6e (180 Day Access) Chandler</t>
  </si>
  <si>
    <t>eBook: Interactive: Leadership: Theory and Practice 10e (180 Day Access) Northouse</t>
  </si>
  <si>
    <t>University of the Fraser Valley Bookstore, University of the Fraser Valley</t>
  </si>
  <si>
    <t xml:space="preserve">eBook: Cross-Cultural Management: An Introduction (180 Day Access) David C. Thomas; Kerr Inkson </t>
  </si>
  <si>
    <t>St. Francis Xavier University Store, St. Francis Xavier University</t>
  </si>
  <si>
    <t>eBook:  Curriculum Theory: Conflicting Visions and Enduring Concerns 2e Michael Stephen Schiro</t>
  </si>
  <si>
    <t>Lakehead University Alumni Bookstore, Lakehead University</t>
  </si>
  <si>
    <t>eBook: Research Design: Qualitative, Quantitative, and Mixed Methods Approaches 6e John W. Creswell; J. David Creswell</t>
  </si>
  <si>
    <t>eBook: Understanding Terrorism 8e (180 day access) Martin, Gus</t>
  </si>
  <si>
    <t>MSVU Bookstore, Mount Saint Vincent University</t>
  </si>
  <si>
    <t>eBook:  The Psychology of Sex and Gender 2e (180 day access) Bosson, Jennifer Katherine Katherine</t>
  </si>
  <si>
    <t>Royal Roads University Bookstore, Royal Roads University Bookstore</t>
  </si>
  <si>
    <t>eBook:  Evaluating Research: Methodology for People Who Need to Read Research Francis C. Dane; Elliot Carhart</t>
  </si>
  <si>
    <t>eBook:  Qualitative Inquiry and Research Design: Choosing Among Five Approaches 5e John W. Creswell; Cheryl N. Poth</t>
  </si>
  <si>
    <t>MOHAWK (#255) SPECIAL PRICING CALCULATIONS</t>
  </si>
  <si>
    <t>Sage Payment (ACTUAL TOTAL COST less 12%)</t>
  </si>
  <si>
    <t>Buy The Book, Mohawk College</t>
  </si>
  <si>
    <t>9781071927243R180</t>
  </si>
  <si>
    <t xml:space="preserve">Bundle: Access NEGOTIATION &amp; DISPUTE RESOLUTION 180 DAYS </t>
  </si>
  <si>
    <t xml:space="preserve">Bundle: Access NEGOTIATION &amp; DISPUTE RESOLUTION Lifetime  </t>
  </si>
  <si>
    <t>Items for special pricing:</t>
  </si>
  <si>
    <t>ID=20000661 - NEGOTIATION &amp; DISPUTE RESOLUTION - 180 DAYS</t>
  </si>
  <si>
    <t>ID=20000662 - NEGOTIATION &amp; DISPUTE RESOLUTION - 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</si>
</sst>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" fontId="3" fillId="0" borderId="0" xfId="1" applyNumberFormat="1" applyFont="1"/>
    <xf numFmtId="0" fontId="0" fillId="0" borderId="1" xfId="0" applyBorder="1"/>
    <xf numFmtId="43" fontId="0" fillId="0" borderId="2" xfId="1" applyFont="1" applyBorder="1"/>
    <xf numFmtId="0" fontId="0" fillId="0" borderId="2" xfId="0" applyBorder="1" applyAlignment="1">
      <alignment horizontal="right"/>
    </xf>
    <xf numFmtId="0" fontId="0" fillId="0" borderId="3" xfId="0" applyBorder="1"/>
    <xf numFmtId="43" fontId="0" fillId="0" borderId="0" xfId="1" applyFont="1"/>
    <xf numFmtId="1" fontId="0" fillId="0" borderId="0" xfId="1" applyNumberFormat="1" applyFont="1"/>
    <xf numFmtId="0" fontId="0" fillId="0" borderId="4" xfId="0" applyBorder="1"/>
    <xf numFmtId="43" fontId="0" fillId="0" borderId="5" xfId="1" applyFon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7" xfId="0" applyBorder="1"/>
    <xf numFmtId="1" fontId="0" fillId="0" borderId="7" xfId="1" applyNumberFormat="1" applyFont="1" applyBorder="1"/>
    <xf numFmtId="43" fontId="0" fillId="0" borderId="7" xfId="1" applyFont="1" applyBorder="1"/>
    <xf numFmtId="0" fontId="0" fillId="4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1" fontId="0" fillId="0" borderId="0" xfId="0" applyNumberFormat="1"/>
    <xf numFmtId="43" fontId="0" fillId="0" borderId="0" xfId="0" applyNumberFormat="1"/>
    <xf numFmtId="9" fontId="0" fillId="0" borderId="0" xfId="2" applyFont="1"/>
    <xf numFmtId="43" fontId="2" fillId="0" borderId="8" xfId="1" applyFont="1" applyBorder="1"/>
    <xf numFmtId="43" fontId="2" fillId="0" borderId="8" xfId="0" applyNumberFormat="1" applyFont="1" applyBorder="1"/>
    <xf numFmtId="1" fontId="0" fillId="0" borderId="0" xfId="1" applyNumberFormat="1" applyFont="1" applyFill="1"/>
    <xf numFmtId="0" fontId="0" fillId="0" borderId="9" xfId="0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4387-4FD5-4E2A-BEBD-B4EB06B83783}">
  <sheetPr>
    <pageSetUpPr fitToPage="1"/>
  </sheetPr>
  <dimension ref="A1:O46"/>
  <sheetViews>
    <sheetView tabSelected="1" workbookViewId="0">
      <pane xSplit="4" ySplit="7" topLeftCell="E17" activePane="bottomRight" state="frozen"/>
      <selection pane="topRight" activeCell="E1" sqref="E1"/>
      <selection pane="bottomLeft" activeCell="A7" sqref="A7"/>
      <selection pane="bottomRight" activeCell="G5" sqref="G5"/>
    </sheetView>
  </sheetViews>
  <sheetFormatPr defaultRowHeight="14.4" x14ac:dyDescent="0.3"/>
  <cols>
    <col min="2" max="2" width="45.77734375" customWidth="1"/>
    <col min="4" max="4" width="20.33203125" style="8" bestFit="1" customWidth="1"/>
    <col min="5" max="5" width="13.21875" customWidth="1"/>
    <col min="10" max="10" width="12.88671875" style="7" customWidth="1"/>
    <col min="11" max="11" width="11.88671875" customWidth="1"/>
    <col min="12" max="12" width="13.88671875" customWidth="1"/>
    <col min="14" max="14" width="11.21875" style="7" customWidth="1"/>
    <col min="15" max="15" width="8.88671875" style="7"/>
  </cols>
  <sheetData>
    <row r="1" spans="1:15" ht="15.6" x14ac:dyDescent="0.3">
      <c r="A1" s="1" t="s">
        <v>0</v>
      </c>
      <c r="D1" s="2"/>
      <c r="I1" s="3"/>
      <c r="J1" s="4"/>
      <c r="K1" s="5" t="s">
        <v>1</v>
      </c>
      <c r="L1" s="6">
        <f>1-0.14</f>
        <v>0.86</v>
      </c>
    </row>
    <row r="2" spans="1:15" ht="15" thickBot="1" x14ac:dyDescent="0.35">
      <c r="A2" t="s">
        <v>2</v>
      </c>
      <c r="I2" s="9"/>
      <c r="J2" s="10"/>
      <c r="K2" s="11" t="s">
        <v>3</v>
      </c>
      <c r="L2" s="12">
        <f>1-0.12</f>
        <v>0.88</v>
      </c>
    </row>
    <row r="3" spans="1:15" x14ac:dyDescent="0.3">
      <c r="A3" s="13" t="s">
        <v>4</v>
      </c>
      <c r="B3" s="13"/>
    </row>
    <row r="4" spans="1:15" x14ac:dyDescent="0.3">
      <c r="A4" s="14" t="s">
        <v>5</v>
      </c>
      <c r="B4" s="14"/>
    </row>
    <row r="5" spans="1:15" x14ac:dyDescent="0.3">
      <c r="L5" s="15"/>
    </row>
    <row r="6" spans="1:15" x14ac:dyDescent="0.3">
      <c r="L6" s="15"/>
      <c r="M6" s="1"/>
    </row>
    <row r="7" spans="1:15" ht="57.6" x14ac:dyDescent="0.3">
      <c r="A7" s="16" t="s">
        <v>6</v>
      </c>
      <c r="B7" s="16" t="s">
        <v>7</v>
      </c>
      <c r="C7" s="16" t="s">
        <v>8</v>
      </c>
      <c r="D7" s="17" t="s">
        <v>9</v>
      </c>
      <c r="E7" s="16" t="s">
        <v>10</v>
      </c>
      <c r="F7" s="16" t="s">
        <v>11</v>
      </c>
      <c r="G7" s="16" t="s">
        <v>12</v>
      </c>
      <c r="H7" s="16" t="s">
        <v>13</v>
      </c>
      <c r="I7" s="16" t="s">
        <v>14</v>
      </c>
      <c r="J7" s="18" t="s">
        <v>15</v>
      </c>
      <c r="K7" s="19" t="s">
        <v>16</v>
      </c>
      <c r="L7" s="20" t="s">
        <v>17</v>
      </c>
      <c r="M7" t="s">
        <v>18</v>
      </c>
      <c r="N7" s="7" t="s">
        <v>19</v>
      </c>
      <c r="O7" s="7" t="s">
        <v>20</v>
      </c>
    </row>
    <row r="8" spans="1:15" x14ac:dyDescent="0.3">
      <c r="A8">
        <v>45925</v>
      </c>
      <c r="B8" t="s">
        <v>21</v>
      </c>
      <c r="C8">
        <v>18</v>
      </c>
      <c r="D8" s="21">
        <v>9781071925195</v>
      </c>
      <c r="E8" t="s">
        <v>22</v>
      </c>
      <c r="F8">
        <v>1</v>
      </c>
      <c r="G8">
        <v>182</v>
      </c>
      <c r="H8">
        <v>0</v>
      </c>
      <c r="I8">
        <v>182</v>
      </c>
      <c r="J8">
        <v>182</v>
      </c>
      <c r="K8" s="7">
        <f>F8*G8</f>
        <v>182</v>
      </c>
      <c r="L8" s="22">
        <f t="shared" ref="L8:L33" si="0">ROUND(K8*$L$1,2)</f>
        <v>156.52000000000001</v>
      </c>
      <c r="M8" t="str">
        <f t="shared" ref="M8:M15" si="1">IF(C8=73,"USD","CAD")</f>
        <v>CAD</v>
      </c>
      <c r="N8" s="7">
        <f t="shared" ref="N8:N33" si="2">IF(M8="CAD",L8,0)</f>
        <v>156.52000000000001</v>
      </c>
      <c r="O8" s="7">
        <f t="shared" ref="O8:O33" si="3">IF(M8="USD",L8,0)</f>
        <v>0</v>
      </c>
    </row>
    <row r="9" spans="1:15" x14ac:dyDescent="0.3">
      <c r="A9">
        <v>9832167</v>
      </c>
      <c r="B9" t="s">
        <v>21</v>
      </c>
      <c r="C9">
        <v>18</v>
      </c>
      <c r="D9" s="21">
        <v>9781071859148</v>
      </c>
      <c r="E9" t="s">
        <v>23</v>
      </c>
      <c r="F9">
        <v>1</v>
      </c>
      <c r="G9">
        <v>102</v>
      </c>
      <c r="H9">
        <v>0</v>
      </c>
      <c r="I9">
        <v>102</v>
      </c>
      <c r="J9">
        <v>102</v>
      </c>
      <c r="K9" s="7">
        <f t="shared" ref="K9:K33" si="4">F9*G9</f>
        <v>102</v>
      </c>
      <c r="L9" s="22">
        <f t="shared" si="0"/>
        <v>87.72</v>
      </c>
      <c r="M9" t="str">
        <f t="shared" si="1"/>
        <v>CAD</v>
      </c>
      <c r="N9" s="7">
        <f t="shared" si="2"/>
        <v>87.72</v>
      </c>
      <c r="O9" s="7">
        <f t="shared" si="3"/>
        <v>0</v>
      </c>
    </row>
    <row r="10" spans="1:15" x14ac:dyDescent="0.3">
      <c r="A10">
        <v>9900120</v>
      </c>
      <c r="B10" t="s">
        <v>24</v>
      </c>
      <c r="C10">
        <v>32</v>
      </c>
      <c r="D10" s="21" t="s">
        <v>25</v>
      </c>
      <c r="E10" t="s">
        <v>26</v>
      </c>
      <c r="F10">
        <v>2</v>
      </c>
      <c r="G10">
        <v>88</v>
      </c>
      <c r="H10">
        <v>0</v>
      </c>
      <c r="I10">
        <v>88</v>
      </c>
      <c r="J10">
        <v>176</v>
      </c>
      <c r="K10" s="7">
        <f t="shared" si="4"/>
        <v>176</v>
      </c>
      <c r="L10" s="22">
        <f t="shared" si="0"/>
        <v>151.36000000000001</v>
      </c>
      <c r="M10" t="str">
        <f t="shared" si="1"/>
        <v>CAD</v>
      </c>
      <c r="N10" s="7">
        <f t="shared" si="2"/>
        <v>151.36000000000001</v>
      </c>
      <c r="O10" s="7">
        <f t="shared" si="3"/>
        <v>0</v>
      </c>
    </row>
    <row r="11" spans="1:15" x14ac:dyDescent="0.3">
      <c r="A11">
        <v>9696639</v>
      </c>
      <c r="B11" t="s">
        <v>27</v>
      </c>
      <c r="C11">
        <v>33</v>
      </c>
      <c r="D11" s="21" t="s">
        <v>28</v>
      </c>
      <c r="E11" t="s">
        <v>29</v>
      </c>
      <c r="F11">
        <v>1</v>
      </c>
      <c r="G11">
        <v>102</v>
      </c>
      <c r="H11">
        <v>0</v>
      </c>
      <c r="I11">
        <v>102</v>
      </c>
      <c r="J11">
        <v>102</v>
      </c>
      <c r="K11" s="7">
        <f t="shared" si="4"/>
        <v>102</v>
      </c>
      <c r="L11" s="22">
        <f t="shared" si="0"/>
        <v>87.72</v>
      </c>
      <c r="M11" t="str">
        <f t="shared" si="1"/>
        <v>CAD</v>
      </c>
      <c r="N11" s="7">
        <f t="shared" si="2"/>
        <v>87.72</v>
      </c>
      <c r="O11" s="7">
        <f t="shared" si="3"/>
        <v>0</v>
      </c>
    </row>
    <row r="12" spans="1:15" x14ac:dyDescent="0.3">
      <c r="A12">
        <v>9767844</v>
      </c>
      <c r="B12" t="s">
        <v>27</v>
      </c>
      <c r="C12">
        <v>33</v>
      </c>
      <c r="D12" s="21">
        <v>9781544304045</v>
      </c>
      <c r="E12" t="s">
        <v>30</v>
      </c>
      <c r="F12">
        <v>1</v>
      </c>
      <c r="G12">
        <v>88</v>
      </c>
      <c r="H12">
        <v>0</v>
      </c>
      <c r="I12">
        <v>88</v>
      </c>
      <c r="J12">
        <v>88</v>
      </c>
      <c r="K12" s="7">
        <f t="shared" si="4"/>
        <v>88</v>
      </c>
      <c r="L12" s="22">
        <f t="shared" si="0"/>
        <v>75.680000000000007</v>
      </c>
      <c r="M12" t="str">
        <f t="shared" si="1"/>
        <v>CAD</v>
      </c>
      <c r="N12" s="7">
        <f t="shared" si="2"/>
        <v>75.680000000000007</v>
      </c>
      <c r="O12" s="7">
        <f t="shared" si="3"/>
        <v>0</v>
      </c>
    </row>
    <row r="13" spans="1:15" x14ac:dyDescent="0.3">
      <c r="A13">
        <v>9696453</v>
      </c>
      <c r="B13" t="s">
        <v>31</v>
      </c>
      <c r="C13">
        <v>48</v>
      </c>
      <c r="D13" s="21" t="s">
        <v>32</v>
      </c>
      <c r="E13" t="s">
        <v>33</v>
      </c>
      <c r="F13">
        <v>1</v>
      </c>
      <c r="G13">
        <v>102</v>
      </c>
      <c r="H13">
        <v>0</v>
      </c>
      <c r="I13">
        <v>102</v>
      </c>
      <c r="J13">
        <v>102</v>
      </c>
      <c r="K13" s="7">
        <f t="shared" si="4"/>
        <v>102</v>
      </c>
      <c r="L13" s="22">
        <f t="shared" si="0"/>
        <v>87.72</v>
      </c>
      <c r="M13" t="str">
        <f t="shared" si="1"/>
        <v>CAD</v>
      </c>
      <c r="N13" s="7">
        <f t="shared" si="2"/>
        <v>87.72</v>
      </c>
      <c r="O13" s="7">
        <f t="shared" si="3"/>
        <v>0</v>
      </c>
    </row>
    <row r="14" spans="1:15" x14ac:dyDescent="0.3">
      <c r="A14">
        <v>9839619</v>
      </c>
      <c r="B14" t="s">
        <v>31</v>
      </c>
      <c r="C14">
        <v>48</v>
      </c>
      <c r="D14" s="21">
        <v>9781544362595</v>
      </c>
      <c r="E14" t="s">
        <v>34</v>
      </c>
      <c r="F14">
        <v>1</v>
      </c>
      <c r="G14">
        <v>119</v>
      </c>
      <c r="H14">
        <v>0</v>
      </c>
      <c r="I14">
        <v>119</v>
      </c>
      <c r="J14">
        <v>119</v>
      </c>
      <c r="K14" s="7">
        <f t="shared" si="4"/>
        <v>119</v>
      </c>
      <c r="L14" s="22">
        <f t="shared" si="0"/>
        <v>102.34</v>
      </c>
      <c r="M14" t="str">
        <f t="shared" si="1"/>
        <v>CAD</v>
      </c>
      <c r="N14" s="7">
        <f t="shared" si="2"/>
        <v>102.34</v>
      </c>
      <c r="O14" s="7">
        <f t="shared" si="3"/>
        <v>0</v>
      </c>
    </row>
    <row r="15" spans="1:15" x14ac:dyDescent="0.3">
      <c r="A15">
        <v>9729608</v>
      </c>
      <c r="B15" t="s">
        <v>35</v>
      </c>
      <c r="C15">
        <v>53</v>
      </c>
      <c r="D15" s="21">
        <v>9781544394039</v>
      </c>
      <c r="E15" t="s">
        <v>36</v>
      </c>
      <c r="F15">
        <v>2</v>
      </c>
      <c r="G15">
        <v>82</v>
      </c>
      <c r="H15">
        <v>0</v>
      </c>
      <c r="I15">
        <v>82</v>
      </c>
      <c r="J15">
        <v>164</v>
      </c>
      <c r="K15" s="7">
        <f t="shared" si="4"/>
        <v>164</v>
      </c>
      <c r="L15" s="22">
        <f t="shared" si="0"/>
        <v>141.04</v>
      </c>
      <c r="M15" t="str">
        <f t="shared" si="1"/>
        <v>CAD</v>
      </c>
      <c r="N15" s="7">
        <f t="shared" si="2"/>
        <v>141.04</v>
      </c>
      <c r="O15" s="7">
        <f t="shared" si="3"/>
        <v>0</v>
      </c>
    </row>
    <row r="16" spans="1:15" x14ac:dyDescent="0.3">
      <c r="A16">
        <v>9821774</v>
      </c>
      <c r="B16" t="s">
        <v>37</v>
      </c>
      <c r="C16">
        <v>85</v>
      </c>
      <c r="D16" s="21">
        <v>9781506319858</v>
      </c>
      <c r="E16" t="s">
        <v>38</v>
      </c>
      <c r="F16">
        <v>1</v>
      </c>
      <c r="G16">
        <v>85</v>
      </c>
      <c r="H16">
        <v>0</v>
      </c>
      <c r="I16">
        <v>85</v>
      </c>
      <c r="J16">
        <v>85</v>
      </c>
      <c r="K16" s="7">
        <f t="shared" si="4"/>
        <v>85</v>
      </c>
      <c r="L16" s="22">
        <f t="shared" si="0"/>
        <v>73.099999999999994</v>
      </c>
      <c r="M16" t="s">
        <v>39</v>
      </c>
      <c r="N16" s="7">
        <f t="shared" si="2"/>
        <v>0</v>
      </c>
      <c r="O16" s="7">
        <f t="shared" si="3"/>
        <v>73.099999999999994</v>
      </c>
    </row>
    <row r="17" spans="1:15" x14ac:dyDescent="0.3">
      <c r="A17">
        <v>9865033</v>
      </c>
      <c r="B17" t="s">
        <v>40</v>
      </c>
      <c r="C17">
        <v>124</v>
      </c>
      <c r="D17" s="21">
        <v>9781526485199</v>
      </c>
      <c r="E17" t="s">
        <v>41</v>
      </c>
      <c r="F17">
        <v>2</v>
      </c>
      <c r="G17">
        <v>48</v>
      </c>
      <c r="H17">
        <v>0</v>
      </c>
      <c r="I17">
        <v>48</v>
      </c>
      <c r="J17">
        <v>96</v>
      </c>
      <c r="K17" s="7">
        <f t="shared" si="4"/>
        <v>96</v>
      </c>
      <c r="L17" s="22">
        <f t="shared" si="0"/>
        <v>82.56</v>
      </c>
      <c r="M17" t="str">
        <f t="shared" ref="M17:M33" si="5">IF(C17=73,"USD","CAD")</f>
        <v>CAD</v>
      </c>
      <c r="N17" s="7">
        <f t="shared" si="2"/>
        <v>82.56</v>
      </c>
      <c r="O17" s="7">
        <f t="shared" si="3"/>
        <v>0</v>
      </c>
    </row>
    <row r="18" spans="1:15" x14ac:dyDescent="0.3">
      <c r="A18">
        <v>9865033</v>
      </c>
      <c r="B18" t="s">
        <v>40</v>
      </c>
      <c r="C18">
        <v>124</v>
      </c>
      <c r="D18" s="21">
        <v>9781526485199</v>
      </c>
      <c r="E18" t="s">
        <v>42</v>
      </c>
      <c r="F18">
        <v>3</v>
      </c>
      <c r="G18">
        <v>48</v>
      </c>
      <c r="H18">
        <v>0</v>
      </c>
      <c r="I18">
        <v>48</v>
      </c>
      <c r="J18">
        <v>144</v>
      </c>
      <c r="K18" s="7">
        <f t="shared" si="4"/>
        <v>144</v>
      </c>
      <c r="L18" s="22">
        <f t="shared" si="0"/>
        <v>123.84</v>
      </c>
      <c r="M18" t="str">
        <f t="shared" si="5"/>
        <v>CAD</v>
      </c>
      <c r="N18" s="7">
        <f t="shared" si="2"/>
        <v>123.84</v>
      </c>
      <c r="O18" s="7">
        <f t="shared" si="3"/>
        <v>0</v>
      </c>
    </row>
    <row r="19" spans="1:15" x14ac:dyDescent="0.3">
      <c r="A19">
        <v>9922924</v>
      </c>
      <c r="B19" t="s">
        <v>40</v>
      </c>
      <c r="C19">
        <v>124</v>
      </c>
      <c r="D19" s="21" t="s">
        <v>43</v>
      </c>
      <c r="E19" t="s">
        <v>44</v>
      </c>
      <c r="F19">
        <v>2</v>
      </c>
      <c r="G19">
        <v>79</v>
      </c>
      <c r="H19">
        <v>0</v>
      </c>
      <c r="I19">
        <v>79</v>
      </c>
      <c r="J19">
        <v>158</v>
      </c>
      <c r="K19" s="7">
        <f t="shared" si="4"/>
        <v>158</v>
      </c>
      <c r="L19" s="22">
        <f t="shared" si="0"/>
        <v>135.88</v>
      </c>
      <c r="M19" t="str">
        <f t="shared" si="5"/>
        <v>CAD</v>
      </c>
      <c r="N19" s="7">
        <f t="shared" si="2"/>
        <v>135.88</v>
      </c>
      <c r="O19" s="7">
        <f t="shared" si="3"/>
        <v>0</v>
      </c>
    </row>
    <row r="20" spans="1:15" x14ac:dyDescent="0.3">
      <c r="A20">
        <v>9818744</v>
      </c>
      <c r="B20" t="s">
        <v>45</v>
      </c>
      <c r="C20">
        <v>186</v>
      </c>
      <c r="D20" s="21" t="s">
        <v>46</v>
      </c>
      <c r="E20" t="s">
        <v>47</v>
      </c>
      <c r="F20">
        <v>1</v>
      </c>
      <c r="G20">
        <v>92</v>
      </c>
      <c r="H20">
        <v>0</v>
      </c>
      <c r="I20">
        <v>92</v>
      </c>
      <c r="J20">
        <v>92</v>
      </c>
      <c r="K20" s="7">
        <f t="shared" si="4"/>
        <v>92</v>
      </c>
      <c r="L20" s="22">
        <f t="shared" si="0"/>
        <v>79.12</v>
      </c>
      <c r="M20" t="str">
        <f t="shared" si="5"/>
        <v>CAD</v>
      </c>
      <c r="N20" s="7">
        <f t="shared" si="2"/>
        <v>79.12</v>
      </c>
      <c r="O20" s="7">
        <f t="shared" si="3"/>
        <v>0</v>
      </c>
    </row>
    <row r="21" spans="1:15" x14ac:dyDescent="0.3">
      <c r="A21">
        <v>9868263</v>
      </c>
      <c r="B21" t="s">
        <v>45</v>
      </c>
      <c r="C21">
        <v>186</v>
      </c>
      <c r="D21" s="21" t="s">
        <v>48</v>
      </c>
      <c r="E21" t="s">
        <v>49</v>
      </c>
      <c r="F21">
        <v>3</v>
      </c>
      <c r="G21">
        <v>85</v>
      </c>
      <c r="H21">
        <v>0</v>
      </c>
      <c r="I21">
        <v>85</v>
      </c>
      <c r="J21">
        <v>255</v>
      </c>
      <c r="K21" s="7">
        <f t="shared" si="4"/>
        <v>255</v>
      </c>
      <c r="L21" s="22">
        <f t="shared" si="0"/>
        <v>219.3</v>
      </c>
      <c r="M21" t="str">
        <f t="shared" si="5"/>
        <v>CAD</v>
      </c>
      <c r="N21" s="7">
        <f t="shared" si="2"/>
        <v>219.3</v>
      </c>
      <c r="O21" s="7">
        <f t="shared" si="3"/>
        <v>0</v>
      </c>
    </row>
    <row r="22" spans="1:15" x14ac:dyDescent="0.3">
      <c r="A22">
        <v>9723274</v>
      </c>
      <c r="B22" t="s">
        <v>50</v>
      </c>
      <c r="C22">
        <v>247</v>
      </c>
      <c r="D22" s="21">
        <v>9781071853016</v>
      </c>
      <c r="E22" t="s">
        <v>51</v>
      </c>
      <c r="F22">
        <v>5</v>
      </c>
      <c r="G22">
        <v>102</v>
      </c>
      <c r="H22">
        <v>0</v>
      </c>
      <c r="I22">
        <v>102</v>
      </c>
      <c r="J22">
        <v>510</v>
      </c>
      <c r="K22" s="7">
        <f t="shared" si="4"/>
        <v>510</v>
      </c>
      <c r="L22" s="22">
        <f t="shared" si="0"/>
        <v>438.6</v>
      </c>
      <c r="M22" t="str">
        <f t="shared" si="5"/>
        <v>CAD</v>
      </c>
      <c r="N22" s="7">
        <f t="shared" si="2"/>
        <v>438.6</v>
      </c>
      <c r="O22" s="7">
        <f t="shared" si="3"/>
        <v>0</v>
      </c>
    </row>
    <row r="23" spans="1:15" x14ac:dyDescent="0.3">
      <c r="A23">
        <v>9867747</v>
      </c>
      <c r="B23" t="s">
        <v>50</v>
      </c>
      <c r="C23">
        <v>247</v>
      </c>
      <c r="D23" s="21">
        <v>9781071980125</v>
      </c>
      <c r="E23" t="s">
        <v>52</v>
      </c>
      <c r="F23">
        <v>6</v>
      </c>
      <c r="G23">
        <v>94</v>
      </c>
      <c r="H23">
        <v>0</v>
      </c>
      <c r="I23">
        <v>94</v>
      </c>
      <c r="J23">
        <v>564</v>
      </c>
      <c r="K23" s="7">
        <f t="shared" si="4"/>
        <v>564</v>
      </c>
      <c r="L23" s="22">
        <f t="shared" si="0"/>
        <v>485.04</v>
      </c>
      <c r="M23" t="str">
        <f t="shared" si="5"/>
        <v>CAD</v>
      </c>
      <c r="N23" s="7">
        <f t="shared" si="2"/>
        <v>485.04</v>
      </c>
      <c r="O23" s="7">
        <f t="shared" si="3"/>
        <v>0</v>
      </c>
    </row>
    <row r="24" spans="1:15" x14ac:dyDescent="0.3">
      <c r="A24">
        <v>9694979</v>
      </c>
      <c r="B24" t="s">
        <v>53</v>
      </c>
      <c r="C24">
        <v>249</v>
      </c>
      <c r="D24" s="21">
        <v>9781071800164</v>
      </c>
      <c r="E24" t="s">
        <v>54</v>
      </c>
      <c r="F24">
        <v>1</v>
      </c>
      <c r="G24">
        <v>102</v>
      </c>
      <c r="H24">
        <v>0</v>
      </c>
      <c r="I24">
        <v>102</v>
      </c>
      <c r="J24">
        <v>102</v>
      </c>
      <c r="K24" s="7">
        <f t="shared" si="4"/>
        <v>102</v>
      </c>
      <c r="L24" s="22">
        <f t="shared" si="0"/>
        <v>87.72</v>
      </c>
      <c r="M24" t="str">
        <f t="shared" si="5"/>
        <v>CAD</v>
      </c>
      <c r="N24" s="7">
        <f t="shared" si="2"/>
        <v>87.72</v>
      </c>
      <c r="O24" s="7">
        <f t="shared" si="3"/>
        <v>0</v>
      </c>
    </row>
    <row r="25" spans="1:15" x14ac:dyDescent="0.3">
      <c r="A25">
        <v>9700887</v>
      </c>
      <c r="B25" t="s">
        <v>55</v>
      </c>
      <c r="C25">
        <v>257</v>
      </c>
      <c r="D25" s="21">
        <v>9781452289854</v>
      </c>
      <c r="E25" t="s">
        <v>56</v>
      </c>
      <c r="F25">
        <v>1</v>
      </c>
      <c r="G25">
        <v>104</v>
      </c>
      <c r="H25">
        <v>0</v>
      </c>
      <c r="I25">
        <v>104</v>
      </c>
      <c r="J25">
        <v>104</v>
      </c>
      <c r="K25" s="7">
        <f t="shared" si="4"/>
        <v>104</v>
      </c>
      <c r="L25" s="22">
        <f t="shared" si="0"/>
        <v>89.44</v>
      </c>
      <c r="M25" t="str">
        <f t="shared" si="5"/>
        <v>CAD</v>
      </c>
      <c r="N25" s="7">
        <f t="shared" si="2"/>
        <v>89.44</v>
      </c>
      <c r="O25" s="7">
        <f t="shared" si="3"/>
        <v>0</v>
      </c>
    </row>
    <row r="26" spans="1:15" x14ac:dyDescent="0.3">
      <c r="A26">
        <v>9723937</v>
      </c>
      <c r="B26" t="s">
        <v>57</v>
      </c>
      <c r="C26">
        <v>270</v>
      </c>
      <c r="D26" s="21">
        <v>9781071817964</v>
      </c>
      <c r="E26" t="s">
        <v>58</v>
      </c>
      <c r="F26">
        <v>1</v>
      </c>
      <c r="G26">
        <v>104</v>
      </c>
      <c r="H26">
        <v>0</v>
      </c>
      <c r="I26">
        <v>104</v>
      </c>
      <c r="J26">
        <v>104</v>
      </c>
      <c r="K26" s="7">
        <f t="shared" si="4"/>
        <v>104</v>
      </c>
      <c r="L26" s="22">
        <f t="shared" si="0"/>
        <v>89.44</v>
      </c>
      <c r="M26" t="str">
        <f t="shared" si="5"/>
        <v>CAD</v>
      </c>
      <c r="N26" s="7">
        <f t="shared" si="2"/>
        <v>89.44</v>
      </c>
      <c r="O26" s="7">
        <f t="shared" si="3"/>
        <v>0</v>
      </c>
    </row>
    <row r="27" spans="1:15" x14ac:dyDescent="0.3">
      <c r="A27">
        <v>9839450</v>
      </c>
      <c r="B27" t="s">
        <v>57</v>
      </c>
      <c r="C27">
        <v>270</v>
      </c>
      <c r="D27" s="21">
        <v>9781071919965</v>
      </c>
      <c r="E27" t="s">
        <v>59</v>
      </c>
      <c r="F27">
        <v>1</v>
      </c>
      <c r="G27">
        <v>102</v>
      </c>
      <c r="H27">
        <v>0</v>
      </c>
      <c r="I27">
        <v>102</v>
      </c>
      <c r="J27">
        <v>102</v>
      </c>
      <c r="K27" s="7">
        <f t="shared" si="4"/>
        <v>102</v>
      </c>
      <c r="L27" s="22">
        <f t="shared" si="0"/>
        <v>87.72</v>
      </c>
      <c r="M27" t="str">
        <f t="shared" si="5"/>
        <v>CAD</v>
      </c>
      <c r="N27" s="7">
        <f t="shared" si="2"/>
        <v>87.72</v>
      </c>
      <c r="O27" s="7">
        <f t="shared" si="3"/>
        <v>0</v>
      </c>
    </row>
    <row r="28" spans="1:15" x14ac:dyDescent="0.3">
      <c r="A28">
        <v>9860423</v>
      </c>
      <c r="B28" t="s">
        <v>60</v>
      </c>
      <c r="C28">
        <v>347</v>
      </c>
      <c r="D28" s="21">
        <v>9781544394039</v>
      </c>
      <c r="E28" t="s">
        <v>61</v>
      </c>
      <c r="F28">
        <v>4</v>
      </c>
      <c r="G28">
        <v>102</v>
      </c>
      <c r="H28">
        <v>0</v>
      </c>
      <c r="I28">
        <v>102</v>
      </c>
      <c r="J28">
        <v>408</v>
      </c>
      <c r="K28" s="7">
        <f t="shared" si="4"/>
        <v>408</v>
      </c>
      <c r="L28" s="22">
        <f t="shared" si="0"/>
        <v>350.88</v>
      </c>
      <c r="M28" t="str">
        <f t="shared" si="5"/>
        <v>CAD</v>
      </c>
      <c r="N28" s="7">
        <f t="shared" si="2"/>
        <v>350.88</v>
      </c>
      <c r="O28" s="7">
        <f t="shared" si="3"/>
        <v>0</v>
      </c>
    </row>
    <row r="29" spans="1:15" x14ac:dyDescent="0.3">
      <c r="A29">
        <v>9733686</v>
      </c>
      <c r="B29" t="s">
        <v>62</v>
      </c>
      <c r="C29">
        <v>349</v>
      </c>
      <c r="D29" s="21">
        <v>9781544396453</v>
      </c>
      <c r="E29" t="s">
        <v>63</v>
      </c>
      <c r="F29">
        <v>6</v>
      </c>
      <c r="G29">
        <v>104</v>
      </c>
      <c r="H29">
        <v>0</v>
      </c>
      <c r="I29">
        <v>104</v>
      </c>
      <c r="J29">
        <v>624</v>
      </c>
      <c r="K29" s="7">
        <f t="shared" si="4"/>
        <v>624</v>
      </c>
      <c r="L29" s="22">
        <f t="shared" si="0"/>
        <v>536.64</v>
      </c>
      <c r="M29" t="str">
        <f t="shared" si="5"/>
        <v>CAD</v>
      </c>
      <c r="N29" s="7">
        <f t="shared" si="2"/>
        <v>536.64</v>
      </c>
      <c r="O29" s="7">
        <f t="shared" si="3"/>
        <v>0</v>
      </c>
    </row>
    <row r="30" spans="1:15" x14ac:dyDescent="0.3">
      <c r="A30">
        <v>9821213</v>
      </c>
      <c r="B30" t="s">
        <v>62</v>
      </c>
      <c r="C30">
        <v>349</v>
      </c>
      <c r="D30" s="21">
        <v>9781544398426</v>
      </c>
      <c r="E30" t="s">
        <v>64</v>
      </c>
      <c r="F30">
        <v>3</v>
      </c>
      <c r="G30">
        <v>104</v>
      </c>
      <c r="H30">
        <v>0</v>
      </c>
      <c r="I30">
        <v>104</v>
      </c>
      <c r="J30">
        <v>312</v>
      </c>
      <c r="K30" s="7">
        <f t="shared" si="4"/>
        <v>312</v>
      </c>
      <c r="L30" s="22">
        <f t="shared" si="0"/>
        <v>268.32</v>
      </c>
      <c r="M30" t="str">
        <f t="shared" si="5"/>
        <v>CAD</v>
      </c>
      <c r="N30" s="7">
        <f t="shared" si="2"/>
        <v>268.32</v>
      </c>
      <c r="O30" s="7">
        <f t="shared" si="3"/>
        <v>0</v>
      </c>
    </row>
    <row r="31" spans="1:15" x14ac:dyDescent="0.3">
      <c r="D31" s="21"/>
      <c r="J31"/>
      <c r="K31" s="7">
        <f t="shared" si="4"/>
        <v>0</v>
      </c>
      <c r="L31" s="22">
        <f t="shared" si="0"/>
        <v>0</v>
      </c>
      <c r="M31" t="str">
        <f t="shared" si="5"/>
        <v>CAD</v>
      </c>
      <c r="N31" s="7">
        <f t="shared" si="2"/>
        <v>0</v>
      </c>
      <c r="O31" s="7">
        <f t="shared" si="3"/>
        <v>0</v>
      </c>
    </row>
    <row r="32" spans="1:15" x14ac:dyDescent="0.3">
      <c r="D32" s="21"/>
      <c r="J32"/>
      <c r="K32" s="7">
        <f t="shared" si="4"/>
        <v>0</v>
      </c>
      <c r="L32" s="22">
        <f t="shared" si="0"/>
        <v>0</v>
      </c>
      <c r="M32" t="str">
        <f t="shared" si="5"/>
        <v>CAD</v>
      </c>
      <c r="N32" s="7">
        <f t="shared" si="2"/>
        <v>0</v>
      </c>
      <c r="O32" s="7">
        <f t="shared" si="3"/>
        <v>0</v>
      </c>
    </row>
    <row r="33" spans="1:15" x14ac:dyDescent="0.3">
      <c r="G33" s="7"/>
      <c r="H33" s="23"/>
      <c r="I33" s="7"/>
      <c r="K33" s="7">
        <f t="shared" si="4"/>
        <v>0</v>
      </c>
      <c r="L33" s="22">
        <f t="shared" si="0"/>
        <v>0</v>
      </c>
      <c r="M33" t="str">
        <f t="shared" si="5"/>
        <v>CAD</v>
      </c>
      <c r="N33" s="7">
        <f t="shared" si="2"/>
        <v>0</v>
      </c>
      <c r="O33" s="7">
        <f t="shared" si="3"/>
        <v>0</v>
      </c>
    </row>
    <row r="34" spans="1:15" x14ac:dyDescent="0.3">
      <c r="J34" s="24">
        <f>SUM(J8:J33)</f>
        <v>4695</v>
      </c>
      <c r="K34" s="24">
        <f>SUM(K8:K33)</f>
        <v>4695</v>
      </c>
      <c r="L34" s="25">
        <f>SUM(L8:L33)</f>
        <v>4037.7</v>
      </c>
      <c r="N34" s="25">
        <f>SUM(N8:N33)</f>
        <v>3964.6</v>
      </c>
      <c r="O34" s="25">
        <f>SUM(O8:O33)</f>
        <v>73.099999999999994</v>
      </c>
    </row>
    <row r="35" spans="1:15" x14ac:dyDescent="0.3">
      <c r="L35" s="22"/>
    </row>
    <row r="36" spans="1:15" x14ac:dyDescent="0.3">
      <c r="D36"/>
      <c r="K36" s="22"/>
    </row>
    <row r="37" spans="1:15" x14ac:dyDescent="0.3">
      <c r="L37" s="15"/>
    </row>
    <row r="38" spans="1:15" x14ac:dyDescent="0.3">
      <c r="A38" s="1" t="s">
        <v>65</v>
      </c>
      <c r="D38" s="26"/>
      <c r="L38" s="15"/>
      <c r="M38" s="1"/>
    </row>
    <row r="39" spans="1:15" ht="57.6" x14ac:dyDescent="0.3">
      <c r="A39" s="16" t="s">
        <v>6</v>
      </c>
      <c r="B39" s="16" t="s">
        <v>7</v>
      </c>
      <c r="C39" s="16" t="s">
        <v>8</v>
      </c>
      <c r="D39" s="17" t="s">
        <v>9</v>
      </c>
      <c r="E39" s="16" t="s">
        <v>10</v>
      </c>
      <c r="F39" s="16" t="s">
        <v>11</v>
      </c>
      <c r="G39" s="16" t="s">
        <v>12</v>
      </c>
      <c r="H39" s="16" t="s">
        <v>13</v>
      </c>
      <c r="I39" s="16" t="s">
        <v>14</v>
      </c>
      <c r="J39" s="18" t="s">
        <v>15</v>
      </c>
      <c r="K39" s="19" t="s">
        <v>16</v>
      </c>
      <c r="L39" s="20" t="s">
        <v>66</v>
      </c>
      <c r="M39" t="s">
        <v>18</v>
      </c>
    </row>
    <row r="40" spans="1:15" x14ac:dyDescent="0.3">
      <c r="A40">
        <v>20000661</v>
      </c>
      <c r="B40" t="s">
        <v>67</v>
      </c>
      <c r="C40">
        <v>255</v>
      </c>
      <c r="D40" s="21" t="s">
        <v>68</v>
      </c>
      <c r="E40" t="s">
        <v>69</v>
      </c>
      <c r="F40">
        <v>0</v>
      </c>
      <c r="J40"/>
      <c r="K40" s="7">
        <f t="shared" ref="K40:K41" si="6">F40*G40</f>
        <v>0</v>
      </c>
      <c r="L40" s="22">
        <f>ROUND(K40*$L$2,2)</f>
        <v>0</v>
      </c>
      <c r="M40" t="str">
        <f>IF(C40=73,"USD","CAD")</f>
        <v>CAD</v>
      </c>
      <c r="N40" s="7">
        <f>IF(M40="CAD",L40,0)</f>
        <v>0</v>
      </c>
      <c r="O40" s="7">
        <f>IF(M40="USD",L40,0)</f>
        <v>0</v>
      </c>
    </row>
    <row r="41" spans="1:15" x14ac:dyDescent="0.3">
      <c r="A41">
        <v>20000662</v>
      </c>
      <c r="B41" t="s">
        <v>67</v>
      </c>
      <c r="C41">
        <v>255</v>
      </c>
      <c r="D41" s="21">
        <v>9781071927243</v>
      </c>
      <c r="E41" t="s">
        <v>70</v>
      </c>
      <c r="F41">
        <v>0</v>
      </c>
      <c r="K41" s="7">
        <f t="shared" si="6"/>
        <v>0</v>
      </c>
      <c r="L41" s="22">
        <f>ROUND(K41*$L$2,2)</f>
        <v>0</v>
      </c>
      <c r="M41" t="str">
        <f>IF(C41=73,"USD","CAD")</f>
        <v>CAD</v>
      </c>
      <c r="N41" s="7">
        <f>IF(M41="CAD",L41,0)</f>
        <v>0</v>
      </c>
      <c r="O41" s="7">
        <f>IF(M41="USD",L41,0)</f>
        <v>0</v>
      </c>
    </row>
    <row r="42" spans="1:15" x14ac:dyDescent="0.3">
      <c r="J42" s="24">
        <f>SUM(J40:J41)</f>
        <v>0</v>
      </c>
      <c r="K42" s="24">
        <f>SUM(K40:K41)</f>
        <v>0</v>
      </c>
      <c r="L42" s="24">
        <f t="shared" ref="L42" si="7">SUM(L40:L41)</f>
        <v>0</v>
      </c>
      <c r="N42" s="24">
        <f>SUM(N40:N41)</f>
        <v>0</v>
      </c>
      <c r="O42" s="24">
        <f>SUM(O40:O41)</f>
        <v>0</v>
      </c>
    </row>
    <row r="44" spans="1:15" ht="15" thickBot="1" x14ac:dyDescent="0.35">
      <c r="B44" t="s">
        <v>71</v>
      </c>
    </row>
    <row r="45" spans="1:15" ht="15" thickBot="1" x14ac:dyDescent="0.35">
      <c r="B45" s="27" t="s">
        <v>72</v>
      </c>
    </row>
    <row r="46" spans="1:15" ht="15" thickBot="1" x14ac:dyDescent="0.35">
      <c r="B46" s="27" t="s">
        <v>73</v>
      </c>
    </row>
  </sheetData>
  <conditionalFormatting sqref="M1:M1048576">
    <cfRule type="cellIs" dxfId="0" priority="1" operator="equal">
      <formula>"USD"</formula>
    </cfRule>
  </conditionalFormatting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SAGE pub details Jun</vt:lpstr>
      <vt:lpstr>'SAGE pub details Jun'!Print_Area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Sampson</dc:creator>
  <cp:lastModifiedBy>Susan Sampson</cp:lastModifiedBy>
  <dcterms:created xsi:type="dcterms:W3CDTF">2025-07-23T15:13:38Z</dcterms:created>
  <dcterms:modified xsi:type="dcterms:W3CDTF">2025-07-23T15:14:38Z</dcterms:modified>
</cp:coreProperties>
</file>