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310" yWindow="360" windowWidth="9510" windowHeight="10620" tabRatio="235"/>
  </bookViews>
  <sheets>
    <sheet name="Sheet1" sheetId="1" r:id="rId1"/>
    <sheet name="Data" sheetId="6" r:id="rId2"/>
    <sheet name="Sheet2" sheetId="7" state="hidden" r:id="rId3"/>
  </sheets>
  <definedNames>
    <definedName name="_xlnm._FilterDatabase" localSheetId="0" hidden="1">Sheet1!#REF!</definedName>
    <definedName name="_xlnm.Print_Area" localSheetId="0">Sheet1!$B$1:$G$56</definedName>
  </definedNames>
  <calcPr calcId="125725"/>
</workbook>
</file>

<file path=xl/calcChain.xml><?xml version="1.0" encoding="utf-8"?>
<calcChain xmlns="http://schemas.openxmlformats.org/spreadsheetml/2006/main">
  <c r="G34" i="1"/>
  <c r="F14"/>
  <c r="F15"/>
  <c r="F16"/>
  <c r="F17"/>
  <c r="F18"/>
  <c r="F19"/>
  <c r="F20"/>
  <c r="F21"/>
  <c r="B15"/>
  <c r="C15"/>
  <c r="D15"/>
  <c r="E15"/>
  <c r="G15" s="1"/>
  <c r="B16"/>
  <c r="C16"/>
  <c r="D16"/>
  <c r="E16"/>
  <c r="G16" s="1"/>
  <c r="B17"/>
  <c r="C17"/>
  <c r="D17"/>
  <c r="E17"/>
  <c r="G17" s="1"/>
  <c r="B18"/>
  <c r="C18"/>
  <c r="D18"/>
  <c r="E18" s="1"/>
  <c r="G18" s="1"/>
  <c r="B19"/>
  <c r="C19"/>
  <c r="D19"/>
  <c r="E19" s="1"/>
  <c r="G19" s="1"/>
  <c r="B20"/>
  <c r="C20"/>
  <c r="D20"/>
  <c r="E20" s="1"/>
  <c r="G20" s="1"/>
  <c r="B21"/>
  <c r="C21"/>
  <c r="D21"/>
  <c r="E21" s="1"/>
  <c r="G21" s="1"/>
  <c r="D14"/>
  <c r="C14"/>
  <c r="B14"/>
  <c r="G47" l="1"/>
  <c r="P12" i="6"/>
  <c r="G48" i="1"/>
  <c r="E14"/>
  <c r="G14" s="1"/>
  <c r="C49"/>
  <c r="D49"/>
  <c r="G33" l="1"/>
  <c r="F47"/>
  <c r="D33"/>
  <c r="E33"/>
  <c r="E48"/>
  <c r="E49" s="1"/>
  <c r="F48"/>
  <c r="F49" s="1"/>
  <c r="G49" l="1"/>
  <c r="C56"/>
  <c r="T18" i="7"/>
  <c r="T19" s="1"/>
  <c r="M18"/>
  <c r="M19" s="1"/>
  <c r="W16"/>
  <c r="V16"/>
  <c r="W15"/>
  <c r="V15"/>
  <c r="W14"/>
  <c r="V14"/>
  <c r="W13"/>
  <c r="V13"/>
  <c r="W12"/>
  <c r="V12"/>
  <c r="W11"/>
  <c r="V11"/>
  <c r="W10"/>
  <c r="V10"/>
  <c r="W9"/>
  <c r="V9"/>
  <c r="W8"/>
  <c r="V8"/>
  <c r="W7"/>
  <c r="V7"/>
  <c r="W6"/>
  <c r="V6"/>
  <c r="W5"/>
  <c r="V5"/>
  <c r="W4"/>
  <c r="V4"/>
  <c r="W3"/>
  <c r="V3"/>
  <c r="W2"/>
  <c r="V2"/>
  <c r="W1"/>
  <c r="V1"/>
  <c r="F56" i="1"/>
  <c r="D56"/>
  <c r="E38"/>
  <c r="G38" s="1"/>
  <c r="G40" s="1"/>
  <c r="F40"/>
  <c r="E56" l="1"/>
  <c r="G56"/>
  <c r="G42" s="1"/>
</calcChain>
</file>

<file path=xl/sharedStrings.xml><?xml version="1.0" encoding="utf-8"?>
<sst xmlns="http://schemas.openxmlformats.org/spreadsheetml/2006/main" count="253" uniqueCount="142">
  <si>
    <t>Hachette eBook Sales Summary</t>
  </si>
  <si>
    <t>DNAML Pty Ltd</t>
  </si>
  <si>
    <t>A.B.N. 65 095 281 173</t>
  </si>
  <si>
    <t>Suite 4 Level 4</t>
  </si>
  <si>
    <t>189 Kent St</t>
  </si>
  <si>
    <t>Sydney NSW 2000</t>
  </si>
  <si>
    <t>Australia</t>
  </si>
  <si>
    <t>eBook Title</t>
  </si>
  <si>
    <t>Date Range:</t>
  </si>
  <si>
    <t>Owed to Hachette (USD)</t>
  </si>
  <si>
    <t>ISBN</t>
  </si>
  <si>
    <t>Net Price (50%)</t>
  </si>
  <si>
    <t>SRP (USD)</t>
  </si>
  <si>
    <t>Activation Keys Issued</t>
  </si>
  <si>
    <t>Keys Issued</t>
  </si>
  <si>
    <t>Price (USD)</t>
  </si>
  <si>
    <t>Net Total</t>
  </si>
  <si>
    <t>USD</t>
  </si>
  <si>
    <t>Breaking Dawn</t>
  </si>
  <si>
    <t>ISBN 9780316032834</t>
  </si>
  <si>
    <t xml:space="preserve">                http://www.dnaml.com</t>
  </si>
  <si>
    <t xml:space="preserve">                 Phone: +61 2 8248 5111</t>
  </si>
  <si>
    <t xml:space="preserve">                    Fax: +61 2 8248 5123</t>
  </si>
  <si>
    <t>Net Price (70%)</t>
  </si>
  <si>
    <t>State</t>
  </si>
  <si>
    <t>Gross Sales</t>
  </si>
  <si>
    <t>Gross Exempt Sales</t>
  </si>
  <si>
    <t>Net Taxable Sales</t>
  </si>
  <si>
    <t>TAX REPORT FOR UNITED STATES</t>
  </si>
  <si>
    <t>Total State Tax Collected</t>
  </si>
  <si>
    <t>Total Returns and Adjustments</t>
  </si>
  <si>
    <t>California</t>
  </si>
  <si>
    <t>Florida</t>
  </si>
  <si>
    <t>Texas</t>
  </si>
  <si>
    <t>TAX REPORT FOR CANADA</t>
  </si>
  <si>
    <t>All Other Provinces</t>
  </si>
  <si>
    <t>Total GST/HST Collected</t>
  </si>
  <si>
    <t>Total GST/HST Adjustments</t>
  </si>
  <si>
    <t>Total GST/HST Remitted</t>
  </si>
  <si>
    <t>TOTAL PAYMENT DUE TO HACHETTE (INCLUDES US TAX)</t>
  </si>
  <si>
    <t>Pennsylvania</t>
  </si>
  <si>
    <t>Country Code:</t>
  </si>
  <si>
    <t>US</t>
  </si>
  <si>
    <t>Official Guide to Mastering the DSST--Ethics in America</t>
  </si>
  <si>
    <t>ISBN 9780768929638</t>
  </si>
  <si>
    <t>Yes</t>
  </si>
  <si>
    <t>New York</t>
  </si>
  <si>
    <t>The Gold Standard</t>
  </si>
  <si>
    <t>ISBN 9780446557962</t>
  </si>
  <si>
    <t>Orange</t>
  </si>
  <si>
    <t>On the Halfpipe with...Tony Hawk</t>
  </si>
  <si>
    <t>ISBN 9780316094146</t>
  </si>
  <si>
    <t>Arizona</t>
  </si>
  <si>
    <t>Casa Grande</t>
  </si>
  <si>
    <t>The Clique 12 These Boots Are Made for Stalking</t>
  </si>
  <si>
    <t>ISBN 9780316072120</t>
  </si>
  <si>
    <t>South Carolina</t>
  </si>
  <si>
    <t>SPARTANBURG</t>
  </si>
  <si>
    <t>The Misunderstood God</t>
  </si>
  <si>
    <t>ISBN 9781935170099</t>
  </si>
  <si>
    <t>Houston</t>
  </si>
  <si>
    <t>Safe Haven</t>
  </si>
  <si>
    <t>ISBN 9780446574242</t>
  </si>
  <si>
    <t>New Jersey</t>
  </si>
  <si>
    <t>Blackwood</t>
  </si>
  <si>
    <t>Skin Folk</t>
  </si>
  <si>
    <t>ISBN 9780759526648</t>
  </si>
  <si>
    <t>Philadelphia</t>
  </si>
  <si>
    <t>Haines City</t>
  </si>
  <si>
    <t>The Name of this Book Is Secret</t>
  </si>
  <si>
    <t>ISBN 9780316039925</t>
  </si>
  <si>
    <t>miami</t>
  </si>
  <si>
    <t>Oregon</t>
  </si>
  <si>
    <t>Warrenton</t>
  </si>
  <si>
    <t>Toot and Puddle The New Friend</t>
  </si>
  <si>
    <t>ISBN 9780316085519</t>
  </si>
  <si>
    <t>Michigan</t>
  </si>
  <si>
    <t>Beverly Hills</t>
  </si>
  <si>
    <t>Chinese Astrology</t>
  </si>
  <si>
    <t>ISBN 9780759520486</t>
  </si>
  <si>
    <t>Kentucky</t>
  </si>
  <si>
    <t>Louisville</t>
  </si>
  <si>
    <t>Consider the Lobster</t>
  </si>
  <si>
    <t>ISBN 9780759514928</t>
  </si>
  <si>
    <t>Fountain Inn</t>
  </si>
  <si>
    <t>In Defense of America</t>
  </si>
  <si>
    <t>PH</t>
  </si>
  <si>
    <t>ISBN 9780316035989</t>
  </si>
  <si>
    <t>Grove</t>
  </si>
  <si>
    <t>The Glamour of Grammar</t>
  </si>
  <si>
    <t>ISBN 9780316089067</t>
  </si>
  <si>
    <t>Outliers</t>
  </si>
  <si>
    <t>ISBN 9780316040341</t>
  </si>
  <si>
    <t>Connecticut</t>
  </si>
  <si>
    <t>Danbury</t>
  </si>
  <si>
    <t>Georgia</t>
  </si>
  <si>
    <t>Ontario</t>
  </si>
  <si>
    <t>Illinois</t>
  </si>
  <si>
    <t>Aussie eBook Store</t>
  </si>
  <si>
    <t>Just Food</t>
  </si>
  <si>
    <t>brookee010@yahoo.com</t>
  </si>
  <si>
    <t>Brooke Woodward</t>
  </si>
  <si>
    <t>ISBN 9780316052634</t>
  </si>
  <si>
    <t>Atlanta</t>
  </si>
  <si>
    <t>Beyond Belief</t>
  </si>
  <si>
    <t>nsantana@laconcharesort.com</t>
  </si>
  <si>
    <t>Noraliz Santana</t>
  </si>
  <si>
    <t>PR</t>
  </si>
  <si>
    <t>ISBN 9780446550727</t>
  </si>
  <si>
    <t>Naranjito</t>
  </si>
  <si>
    <t>Discover Your Sales Strengths</t>
  </si>
  <si>
    <t>zachgrau@hotmail.com</t>
  </si>
  <si>
    <t>Zach Grau</t>
  </si>
  <si>
    <t>ISBN 9780759527355</t>
  </si>
  <si>
    <t xml:space="preserve">Kalamazoo </t>
  </si>
  <si>
    <t>The New Hilton Head Metabolism Diet</t>
  </si>
  <si>
    <t>DGIWORLD@RCONNECTS.COM</t>
  </si>
  <si>
    <t>SUSAN THOMPSON</t>
  </si>
  <si>
    <t>ISBN 9780446551236</t>
  </si>
  <si>
    <t>ESTACADA</t>
  </si>
  <si>
    <t>Private: #1 Suspect</t>
  </si>
  <si>
    <t>myoung@amynet.com</t>
  </si>
  <si>
    <t>Melvin Young</t>
  </si>
  <si>
    <t>ISBN 9780316097413</t>
  </si>
  <si>
    <t>Webster</t>
  </si>
  <si>
    <t>The Mormon Way of Doing Business</t>
  </si>
  <si>
    <t>jschoenike@nebar.com</t>
  </si>
  <si>
    <t>Jane Schoenike</t>
  </si>
  <si>
    <t>ISBN 9780759516694</t>
  </si>
  <si>
    <t>Nebraska</t>
  </si>
  <si>
    <t>Lincoln</t>
  </si>
  <si>
    <t>Atom</t>
  </si>
  <si>
    <t>jjanossy@depaul.edu</t>
  </si>
  <si>
    <t>James G Janossy</t>
  </si>
  <si>
    <t>ISBN 9780759523210</t>
  </si>
  <si>
    <t>La Grange</t>
  </si>
  <si>
    <t>The Murder of King Tut</t>
  </si>
  <si>
    <t>Bryanandpatriciahall@gmail.com</t>
  </si>
  <si>
    <t>Bryan Hall</t>
  </si>
  <si>
    <t>ISBN 9780446551205</t>
  </si>
  <si>
    <t>Santa Clarita</t>
  </si>
  <si>
    <t xml:space="preserve">01/04/2012 to 30/04/2012 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</si>
</sst>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6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i/>
      <sz val="10"/>
      <color indexed="8"/>
      <name val="Century Gothic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0"/>
      <name val="Calibri"/>
      <family val="2"/>
    </font>
    <font>
      <b/>
      <sz val="11"/>
      <name val="Calibri"/>
      <family val="2"/>
      <scheme val="minor"/>
    </font>
    <font>
      <sz val="8"/>
      <color rgb="FF333333"/>
      <name val="Arial"/>
      <family val="2"/>
    </font>
    <font>
      <b/>
      <sz val="11"/>
      <color indexed="8"/>
      <name val="Calibri"/>
      <family val="2"/>
    </font>
    <font>
      <i/>
      <sz val="10"/>
      <color indexed="8"/>
      <name val="Century Gothic"/>
      <family val="2"/>
    </font>
    <font>
      <b/>
      <sz val="11"/>
      <color indexed="8"/>
      <name val="Calibri"/>
      <family val="2"/>
    </font>
    <font>
      <i/>
      <sz val="10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AFB"/>
        <bgColor indexed="64"/>
      </patternFill>
    </fill>
    <fill>
      <patternFill patternType="solid">
        <fgColor rgb="FFE8F3F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0" xfId="0" quotePrefix="1"/>
    <xf numFmtId="0" fontId="7" fillId="0" borderId="0" xfId="1" applyAlignment="1" applyProtection="1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0" xfId="0" applyNumberFormat="1" applyFont="1"/>
    <xf numFmtId="164" fontId="5" fillId="0" borderId="0" xfId="0" applyNumberFormat="1" applyFont="1"/>
    <xf numFmtId="0" fontId="1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1" applyFont="1" applyAlignment="1" applyProtection="1"/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1" fillId="2" borderId="1" xfId="0" applyFont="1" applyFill="1" applyBorder="1" applyAlignment="1">
      <alignment wrapText="1"/>
    </xf>
    <xf numFmtId="22" fontId="11" fillId="2" borderId="1" xfId="0" applyNumberFormat="1" applyFont="1" applyFill="1" applyBorder="1" applyAlignment="1">
      <alignment wrapText="1"/>
    </xf>
    <xf numFmtId="0" fontId="11" fillId="2" borderId="1" xfId="0" applyFont="1" applyFill="1" applyBorder="1" applyAlignment="1">
      <alignment horizontal="center" wrapText="1"/>
    </xf>
    <xf numFmtId="1" fontId="0" fillId="0" borderId="0" xfId="0" applyNumberFormat="1"/>
    <xf numFmtId="0" fontId="11" fillId="3" borderId="1" xfId="0" applyFont="1" applyFill="1" applyBorder="1" applyAlignment="1">
      <alignment wrapText="1"/>
    </xf>
    <xf numFmtId="22" fontId="11" fillId="3" borderId="1" xfId="0" applyNumberFormat="1" applyFont="1" applyFill="1" applyBorder="1" applyAlignment="1">
      <alignment wrapText="1"/>
    </xf>
    <xf numFmtId="0" fontId="11" fillId="3" borderId="1" xfId="0" applyFont="1" applyFill="1" applyBorder="1" applyAlignment="1">
      <alignment horizontal="center" wrapText="1"/>
    </xf>
    <xf numFmtId="0" fontId="0" fillId="0" borderId="0" xfId="0" applyBorder="1"/>
    <xf numFmtId="1" fontId="11" fillId="0" borderId="0" xfId="0" applyNumberFormat="1" applyFont="1" applyAlignment="1">
      <alignment wrapText="1"/>
    </xf>
    <xf numFmtId="1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3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2" fillId="0" borderId="0" xfId="0" applyNumberFormat="1" applyFont="1"/>
    <xf numFmtId="0" fontId="11" fillId="3" borderId="1" xfId="0" applyFont="1" applyFill="1" applyBorder="1" applyAlignment="1">
      <alignment vertical="center" wrapText="1"/>
    </xf>
    <xf numFmtId="22" fontId="11" fillId="3" borderId="1" xfId="0" applyNumberFormat="1" applyFont="1" applyFill="1" applyBorder="1" applyAlignment="1">
      <alignment vertical="center" wrapText="1"/>
    </xf>
    <xf numFmtId="0" fontId="7" fillId="3" borderId="1" xfId="1" applyFill="1" applyBorder="1" applyAlignment="1" applyProtection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22" fontId="11" fillId="2" borderId="1" xfId="0" applyNumberFormat="1" applyFont="1" applyFill="1" applyBorder="1" applyAlignment="1">
      <alignment vertical="center" wrapText="1"/>
    </xf>
    <xf numFmtId="0" fontId="7" fillId="2" borderId="1" xfId="1" applyFill="1" applyBorder="1" applyAlignment="1" applyProtection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0" borderId="0" xfId="0" applyNumberFormat="1" applyFont="1" applyBorder="1"/>
    <xf numFmtId="1" fontId="15" fillId="0" borderId="0" xfId="0" applyNumberFormat="1" applyFont="1" applyBorder="1"/>
    <xf numFmtId="164" fontId="15" fillId="0" borderId="0" xfId="0" applyNumberFormat="1" applyFont="1" applyBorder="1"/>
    <xf numFmtId="0" fontId="14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64" fontId="0" fillId="0" borderId="0" xfId="0" applyNumberFormat="1" applyBorder="1"/>
  </cellXfs>
  <cellStyles count="2">
    <cellStyle name="Hyperlink" xfId="1" builtinId="8"/>
    <cellStyle name="Normal" xfId="0" builtinId="0"/>
  </cellStyles>
  <dxfs count="28">
    <dxf>
      <numFmt numFmtId="164" formatCode="&quot;$&quot;#,##0.00"/>
    </dxf>
    <dxf>
      <numFmt numFmtId="164" formatCode="&quot;$&quot;#,##0.00"/>
      <alignment horizontal="right" vertical="bottom" textRotation="0" wrapText="0" indent="0" relativeIndent="255" justifyLastLine="0" shrinkToFit="0" readingOrder="0"/>
    </dxf>
    <dxf>
      <numFmt numFmtId="164" formatCode="&quot;$&quot;#,##0.00"/>
      <alignment horizontal="right" vertical="bottom" textRotation="0" wrapText="0" indent="0" relativeIndent="255" justifyLastLine="0" shrinkToFit="0" readingOrder="0"/>
    </dxf>
    <dxf>
      <numFmt numFmtId="164" formatCode="&quot;$&quot;#,##0.00"/>
      <alignment horizontal="right" vertical="bottom" textRotation="0" wrapText="0" indent="0" relativeIndent="0" justifyLastLine="0" shrinkToFit="0" readingOrder="0"/>
    </dxf>
    <dxf>
      <numFmt numFmtId="164" formatCode="&quot;$&quot;#,##0.00"/>
      <alignment horizontal="right" vertical="bottom" textRotation="0" wrapText="0" indent="0" relativeIndent="255" justifyLastLine="0" shrinkToFit="0" readingOrder="0"/>
    </dxf>
    <dxf>
      <numFmt numFmtId="164" formatCode="&quot;$&quot;#,##0.00"/>
      <alignment horizontal="right" vertical="bottom" textRotation="0" wrapText="0" indent="0" relativeIndent="255" justifyLastLine="0" shrinkToFit="0" readingOrder="0"/>
    </dxf>
    <dxf>
      <numFmt numFmtId="164" formatCode="&quot;$&quot;#,##0.00"/>
      <alignment horizontal="right" vertical="bottom" textRotation="0" wrapText="0" indent="0" relativeIndent="255" justifyLastLine="0" shrinkToFit="0" readingOrder="0"/>
    </dxf>
    <dxf>
      <numFmt numFmtId="164" formatCode="&quot;$&quot;#,##0.00"/>
      <alignment horizontal="right" vertical="bottom" textRotation="0" wrapText="0" indent="0" relativeIndent="255" justifyLastLine="0" shrinkToFit="0" readingOrder="0"/>
    </dxf>
    <dxf>
      <numFmt numFmtId="164" formatCode="&quot;$&quot;#,##0.00"/>
      <alignment horizontal="right" vertical="bottom" textRotation="0" wrapText="0" indent="0" relativeIndent="0" justifyLastLine="0" shrinkToFit="0" readingOrder="0"/>
    </dxf>
    <dxf>
      <numFmt numFmtId="164" formatCode="&quot;$&quot;#,##0.00"/>
      <alignment horizontal="right" vertical="bottom" textRotation="0" wrapText="0" indent="0" relativeIndent="255" justifyLastLine="0" shrinkToFit="0" readingOrder="0"/>
    </dxf>
    <dxf>
      <numFmt numFmtId="164" formatCode="&quot;$&quot;#,##0.00"/>
      <alignment horizontal="right" vertical="bottom" textRotation="0" wrapText="0" indent="0" relativeIndent="255" justifyLastLine="0" shrinkToFit="0" readingOrder="0"/>
    </dxf>
    <dxf>
      <numFmt numFmtId="164" formatCode="&quot;$&quot;#,##0.00"/>
    </dxf>
    <dxf>
      <alignment horizontal="center" vertical="bottom" textRotation="0" wrapText="0" indent="0" relative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</dxf>
    <dxf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0" formatCode="General"/>
      <alignment horizontal="center" vertical="bottom" textRotation="0" wrapText="0" indent="0" relative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  <border diagonalUp="0" diagonalDown="0" outline="0">
        <left/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  <border diagonalUp="0" diagonalDown="0" outline="0">
        <left/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" formatCode="0"/>
      <border diagonalUp="0" diagonalDown="0" outline="0">
        <left/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15</xdr:col>
      <xdr:colOff>285750</xdr:colOff>
      <xdr:row>0</xdr:row>
      <xdr:rowOff>9525</xdr:rowOff>
    </xdr:to>
    <xdr:pic>
      <xdr:nvPicPr>
        <xdr:cNvPr id="2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3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4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5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53425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6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53425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7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53425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285750</xdr:colOff>
      <xdr:row>0</xdr:row>
      <xdr:rowOff>9525</xdr:rowOff>
    </xdr:to>
    <xdr:pic>
      <xdr:nvPicPr>
        <xdr:cNvPr id="8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285750</xdr:colOff>
      <xdr:row>0</xdr:row>
      <xdr:rowOff>9525</xdr:rowOff>
    </xdr:to>
    <xdr:pic>
      <xdr:nvPicPr>
        <xdr:cNvPr id="9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285750</xdr:colOff>
      <xdr:row>0</xdr:row>
      <xdr:rowOff>9525</xdr:rowOff>
    </xdr:to>
    <xdr:pic>
      <xdr:nvPicPr>
        <xdr:cNvPr id="10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11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12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13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14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15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285750</xdr:colOff>
      <xdr:row>0</xdr:row>
      <xdr:rowOff>9525</xdr:rowOff>
    </xdr:to>
    <xdr:pic>
      <xdr:nvPicPr>
        <xdr:cNvPr id="16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285750</xdr:colOff>
      <xdr:row>0</xdr:row>
      <xdr:rowOff>9525</xdr:rowOff>
    </xdr:to>
    <xdr:pic>
      <xdr:nvPicPr>
        <xdr:cNvPr id="17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285750</xdr:colOff>
      <xdr:row>0</xdr:row>
      <xdr:rowOff>9525</xdr:rowOff>
    </xdr:to>
    <xdr:pic>
      <xdr:nvPicPr>
        <xdr:cNvPr id="18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285750</xdr:colOff>
      <xdr:row>0</xdr:row>
      <xdr:rowOff>9525</xdr:rowOff>
    </xdr:to>
    <xdr:pic>
      <xdr:nvPicPr>
        <xdr:cNvPr id="19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B13:G34" totalsRowCount="1">
  <autoFilter ref="B13:G33"/>
  <sortState ref="B14:G65">
    <sortCondition ref="B14:B65"/>
  </sortState>
  <tableColumns count="6">
    <tableColumn id="1" name="eBook Title" dataDxfId="27" totalsRowDxfId="26">
      <calculatedColumnFormula>Data!C1</calculatedColumnFormula>
    </tableColumn>
    <tableColumn id="4" name="ISBN" dataDxfId="25" totalsRowDxfId="24">
      <calculatedColumnFormula>Data!O1</calculatedColumnFormula>
    </tableColumn>
    <tableColumn id="5" name="SRP (USD)" dataDxfId="23" totalsRowDxfId="22">
      <calculatedColumnFormula>Data!P1/100</calculatedColumnFormula>
    </tableColumn>
    <tableColumn id="6" name="Net Price (70%)" dataDxfId="21" totalsRowDxfId="20">
      <calculatedColumnFormula>Table1[[#This Row],[SRP (USD)]]*70%</calculatedColumnFormula>
    </tableColumn>
    <tableColumn id="2" name="Country Code:" dataDxfId="19" totalsRowDxfId="18">
      <calculatedColumnFormula>Data!H1</calculatedColumnFormula>
    </tableColumn>
    <tableColumn id="3" name="Owed to Hachette (USD)" totalsRowFunction="sum" dataDxfId="17" totalsRowDxfId="0">
      <calculatedColumnFormula>Table1[[#This Row],[Net Price (70%)]]</calculatedColumnFormula>
    </tableColumn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id="45" name="Table146" displayName="Table146" ref="B37:G40" totalsRowShown="0">
  <autoFilter ref="B37:G40"/>
  <tableColumns count="6">
    <tableColumn id="1" name="eBook Title" dataDxfId="16"/>
    <tableColumn id="4" name="ISBN" dataDxfId="15"/>
    <tableColumn id="5" name="Price (USD)" dataDxfId="14"/>
    <tableColumn id="6" name="Net Price (50%)" dataDxfId="13"/>
    <tableColumn id="2" name="Keys Issued" dataDxfId="12"/>
    <tableColumn id="3" name="Owed to Hachette (USD)" dataDxfId="11"/>
  </tableColumns>
  <tableStyleInfo name="TableStyleLight6" showFirstColumn="0" showLastColumn="0" showRowStripes="1" showColumnStripes="0"/>
</table>
</file>

<file path=xl/tables/table3.xml><?xml version="1.0" encoding="utf-8"?>
<table xmlns="http://schemas.openxmlformats.org/spreadsheetml/2006/main" id="195" name="Table4114196" displayName="Table4114196" ref="B46:G49" totalsRowShown="0">
  <autoFilter ref="B46:G49"/>
  <tableColumns count="6">
    <tableColumn id="1" name="State"/>
    <tableColumn id="2" name="Gross Sales" dataDxfId="10"/>
    <tableColumn id="6" name="Gross Exempt Sales" dataDxfId="9"/>
    <tableColumn id="10" name="Total Returns and Adjustments" dataDxfId="8">
      <calculatedColumnFormula>SUM(E42:E45)</calculatedColumnFormula>
    </tableColumn>
    <tableColumn id="7" name="Net Taxable Sales" dataDxfId="7"/>
    <tableColumn id="8" name="Total State Tax Collected" dataDxfId="6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id="206" name="Table4114196207" displayName="Table4114196207" ref="B53:G56" totalsRowShown="0">
  <autoFilter ref="B53:G56"/>
  <tableColumns count="6">
    <tableColumn id="1" name="State"/>
    <tableColumn id="2" name="Gross Sales" dataDxfId="5"/>
    <tableColumn id="6" name="Gross Exempt Sales" dataDxfId="4"/>
    <tableColumn id="10" name="Total GST/HST Collected" dataDxfId="3"/>
    <tableColumn id="7" name="Total GST/HST Adjustments" dataDxfId="2"/>
    <tableColumn id="8" name="Total GST/HST Remitted" dataDxfId="1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naml.com/" TargetMode="Externa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OrderUserDetail(1000062059)" TargetMode="External"/><Relationship Id="rId3" Type="http://schemas.openxmlformats.org/officeDocument/2006/relationships/hyperlink" Target="javascript:OpenOrderUserDetail(1000062186)" TargetMode="External"/><Relationship Id="rId7" Type="http://schemas.openxmlformats.org/officeDocument/2006/relationships/hyperlink" Target="javascript:OpenOrderUserDetail(1000062102)" TargetMode="External"/><Relationship Id="rId2" Type="http://schemas.openxmlformats.org/officeDocument/2006/relationships/hyperlink" Target="javascript:OpenOrderUserDetail(1000062191)" TargetMode="External"/><Relationship Id="rId1" Type="http://schemas.openxmlformats.org/officeDocument/2006/relationships/hyperlink" Target="javascript:OpenOrderUserDetail(1000062222)" TargetMode="External"/><Relationship Id="rId6" Type="http://schemas.openxmlformats.org/officeDocument/2006/relationships/hyperlink" Target="javascript:OpenOrderUserDetail(1000062111)" TargetMode="External"/><Relationship Id="rId5" Type="http://schemas.openxmlformats.org/officeDocument/2006/relationships/hyperlink" Target="javascript:OpenOrderUserDetail(1000062143)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javascript:OpenOrderUserDetail(1000062149)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56"/>
  <sheetViews>
    <sheetView showGridLines="0" tabSelected="1" topLeftCell="A16" workbookViewId="0">
      <selection activeCell="G34" sqref="G34"/>
    </sheetView>
  </sheetViews>
  <sheetFormatPr defaultColWidth="9.140625" defaultRowHeight="15"/>
  <cols>
    <col min="1" max="1" width="2.140625" customWidth="1"/>
    <col min="2" max="2" width="76.85546875" customWidth="1"/>
    <col min="3" max="3" width="19.140625" bestFit="1" customWidth="1"/>
    <col min="4" max="4" width="14.7109375" customWidth="1"/>
    <col min="5" max="5" width="15.140625" customWidth="1"/>
    <col min="6" max="6" width="12" customWidth="1"/>
    <col min="7" max="7" width="23.7109375" customWidth="1"/>
  </cols>
  <sheetData>
    <row r="1" spans="2:7" ht="23.25">
      <c r="B1" s="45" t="s">
        <v>0</v>
      </c>
      <c r="C1" s="45"/>
      <c r="D1" s="45"/>
      <c r="E1" s="45"/>
      <c r="F1" s="45"/>
      <c r="G1" s="45"/>
    </row>
    <row r="2" spans="2:7">
      <c r="B2" s="46" t="s">
        <v>1</v>
      </c>
      <c r="C2" s="46"/>
      <c r="D2" s="46"/>
      <c r="E2" s="46"/>
      <c r="F2" s="46"/>
      <c r="G2" s="46"/>
    </row>
    <row r="3" spans="2:7" ht="15.75" customHeight="1">
      <c r="B3" s="46"/>
      <c r="C3" s="46"/>
      <c r="D3" s="46"/>
      <c r="E3" s="46"/>
      <c r="F3" s="46"/>
      <c r="G3" s="46"/>
    </row>
    <row r="4" spans="2:7">
      <c r="B4" s="47" t="s">
        <v>2</v>
      </c>
      <c r="C4" s="47"/>
      <c r="D4" s="47"/>
      <c r="E4" s="47"/>
      <c r="F4" s="47"/>
      <c r="G4" s="47"/>
    </row>
    <row r="6" spans="2:7">
      <c r="B6" t="s">
        <v>3</v>
      </c>
      <c r="C6" s="14" t="s">
        <v>20</v>
      </c>
      <c r="E6" s="2"/>
    </row>
    <row r="7" spans="2:7">
      <c r="B7" t="s">
        <v>4</v>
      </c>
      <c r="C7" t="s">
        <v>21</v>
      </c>
    </row>
    <row r="8" spans="2:7">
      <c r="B8" t="s">
        <v>5</v>
      </c>
      <c r="C8" t="s">
        <v>22</v>
      </c>
    </row>
    <row r="9" spans="2:7">
      <c r="B9" t="s">
        <v>6</v>
      </c>
    </row>
    <row r="11" spans="2:7">
      <c r="B11" t="s">
        <v>8</v>
      </c>
      <c r="C11" t="s">
        <v>141</v>
      </c>
      <c r="E11" s="1"/>
    </row>
    <row r="13" spans="2:7">
      <c r="B13" s="3" t="s">
        <v>7</v>
      </c>
      <c r="C13" s="11" t="s">
        <v>10</v>
      </c>
      <c r="D13" s="11" t="s">
        <v>12</v>
      </c>
      <c r="E13" s="3" t="s">
        <v>23</v>
      </c>
      <c r="F13" s="7" t="s">
        <v>41</v>
      </c>
      <c r="G13" s="7" t="s">
        <v>9</v>
      </c>
    </row>
    <row r="14" spans="2:7">
      <c r="B14" s="32" t="str">
        <f>Data!A1</f>
        <v>Just Food</v>
      </c>
      <c r="C14" s="27" t="str">
        <f>Data!M1</f>
        <v>ISBN 9780316052634</v>
      </c>
      <c r="D14" s="28">
        <f>Data!N1/100</f>
        <v>9.99</v>
      </c>
      <c r="E14" s="29">
        <f>Table1[[#This Row],[SRP (USD)]]*70%</f>
        <v>6.9929999999999994</v>
      </c>
      <c r="F14" s="31" t="str">
        <f>Data!H1</f>
        <v>US</v>
      </c>
      <c r="G14" s="30">
        <f>Table1[[#This Row],[Net Price (70%)]]</f>
        <v>6.9929999999999994</v>
      </c>
    </row>
    <row r="15" spans="2:7">
      <c r="B15" s="32" t="str">
        <f>Data!A2</f>
        <v>Beyond Belief</v>
      </c>
      <c r="C15" s="27" t="str">
        <f>Data!M2</f>
        <v>ISBN 9780446550727</v>
      </c>
      <c r="D15" s="28">
        <f>Data!N2/100</f>
        <v>9.99</v>
      </c>
      <c r="E15" s="29">
        <f>Table1[[#This Row],[SRP (USD)]]*70%</f>
        <v>6.9929999999999994</v>
      </c>
      <c r="F15" s="31" t="str">
        <f>Data!H2</f>
        <v>PR</v>
      </c>
      <c r="G15" s="30">
        <f>Table1[[#This Row],[Net Price (70%)]]</f>
        <v>6.9929999999999994</v>
      </c>
    </row>
    <row r="16" spans="2:7">
      <c r="B16" s="32" t="str">
        <f>Data!A3</f>
        <v>Discover Your Sales Strengths</v>
      </c>
      <c r="C16" s="27" t="str">
        <f>Data!M3</f>
        <v>ISBN 9780759527355</v>
      </c>
      <c r="D16" s="28">
        <f>Data!N3/100</f>
        <v>12.99</v>
      </c>
      <c r="E16" s="29">
        <f>Table1[[#This Row],[SRP (USD)]]*70%</f>
        <v>9.093</v>
      </c>
      <c r="F16" s="31" t="str">
        <f>Data!H3</f>
        <v>US</v>
      </c>
      <c r="G16" s="30">
        <f>Table1[[#This Row],[Net Price (70%)]]</f>
        <v>9.093</v>
      </c>
    </row>
    <row r="17" spans="2:7">
      <c r="B17" s="32" t="str">
        <f>Data!A4</f>
        <v>The New Hilton Head Metabolism Diet</v>
      </c>
      <c r="C17" s="27" t="str">
        <f>Data!M4</f>
        <v>ISBN 9780446551236</v>
      </c>
      <c r="D17" s="28">
        <f>Data!N4/100</f>
        <v>6.99</v>
      </c>
      <c r="E17" s="29">
        <f>Table1[[#This Row],[SRP (USD)]]*70%</f>
        <v>4.8929999999999998</v>
      </c>
      <c r="F17" s="31" t="str">
        <f>Data!H4</f>
        <v>US</v>
      </c>
      <c r="G17" s="30">
        <f>Table1[[#This Row],[Net Price (70%)]]</f>
        <v>4.8929999999999998</v>
      </c>
    </row>
    <row r="18" spans="2:7">
      <c r="B18" s="32" t="str">
        <f>Data!A5</f>
        <v>Private: #1 Suspect</v>
      </c>
      <c r="C18" s="27" t="str">
        <f>Data!M5</f>
        <v>ISBN 9780316097413</v>
      </c>
      <c r="D18" s="28">
        <f>Data!N5/100</f>
        <v>14.99</v>
      </c>
      <c r="E18" s="29">
        <f>Table1[[#This Row],[SRP (USD)]]*70%</f>
        <v>10.493</v>
      </c>
      <c r="F18" s="31" t="str">
        <f>Data!H5</f>
        <v>US</v>
      </c>
      <c r="G18" s="30">
        <f>Table1[[#This Row],[Net Price (70%)]]</f>
        <v>10.493</v>
      </c>
    </row>
    <row r="19" spans="2:7">
      <c r="B19" s="32" t="str">
        <f>Data!A6</f>
        <v>The Mormon Way of Doing Business</v>
      </c>
      <c r="C19" s="27" t="str">
        <f>Data!M6</f>
        <v>ISBN 9780759516694</v>
      </c>
      <c r="D19" s="28">
        <f>Data!N6/100</f>
        <v>9.99</v>
      </c>
      <c r="E19" s="29">
        <f>Table1[[#This Row],[SRP (USD)]]*70%</f>
        <v>6.9929999999999994</v>
      </c>
      <c r="F19" s="31" t="str">
        <f>Data!H6</f>
        <v>US</v>
      </c>
      <c r="G19" s="30">
        <f>Table1[[#This Row],[Net Price (70%)]]</f>
        <v>6.9929999999999994</v>
      </c>
    </row>
    <row r="20" spans="2:7">
      <c r="B20" s="32" t="str">
        <f>Data!A7</f>
        <v>Atom</v>
      </c>
      <c r="C20" s="27" t="str">
        <f>Data!M7</f>
        <v>ISBN 9780759523210</v>
      </c>
      <c r="D20" s="28">
        <f>Data!N7/100</f>
        <v>9.99</v>
      </c>
      <c r="E20" s="29">
        <f>Table1[[#This Row],[SRP (USD)]]*70%</f>
        <v>6.9929999999999994</v>
      </c>
      <c r="F20" s="31" t="str">
        <f>Data!H7</f>
        <v>US</v>
      </c>
      <c r="G20" s="30">
        <f>Table1[[#This Row],[Net Price (70%)]]</f>
        <v>6.9929999999999994</v>
      </c>
    </row>
    <row r="21" spans="2:7">
      <c r="B21" s="32" t="str">
        <f>Data!A8</f>
        <v>The Murder of King Tut</v>
      </c>
      <c r="C21" s="27" t="str">
        <f>Data!M8</f>
        <v>ISBN 9780446551205</v>
      </c>
      <c r="D21" s="28">
        <f>Data!N8/100</f>
        <v>7.99</v>
      </c>
      <c r="E21" s="29">
        <f>Table1[[#This Row],[SRP (USD)]]*70%</f>
        <v>5.593</v>
      </c>
      <c r="F21" s="31" t="str">
        <f>Data!H8</f>
        <v>US</v>
      </c>
      <c r="G21" s="30">
        <f>Table1[[#This Row],[Net Price (70%)]]</f>
        <v>5.593</v>
      </c>
    </row>
    <row r="22" spans="2:7">
      <c r="B22" s="32"/>
      <c r="C22" s="27"/>
      <c r="D22" s="28"/>
      <c r="E22" s="29"/>
      <c r="F22" s="31"/>
      <c r="G22" s="30"/>
    </row>
    <row r="23" spans="2:7">
      <c r="B23" s="32"/>
      <c r="C23" s="27"/>
      <c r="D23" s="28"/>
      <c r="E23" s="29"/>
      <c r="F23" s="31"/>
      <c r="G23" s="30"/>
    </row>
    <row r="24" spans="2:7">
      <c r="B24" s="32"/>
      <c r="C24" s="27"/>
      <c r="D24" s="28"/>
      <c r="E24" s="29"/>
      <c r="F24" s="31"/>
      <c r="G24" s="30"/>
    </row>
    <row r="25" spans="2:7">
      <c r="B25" s="32"/>
      <c r="C25" s="27"/>
      <c r="D25" s="28"/>
      <c r="E25" s="29"/>
      <c r="F25" s="31"/>
      <c r="G25" s="30"/>
    </row>
    <row r="26" spans="2:7">
      <c r="B26" s="32"/>
      <c r="C26" s="27"/>
      <c r="D26" s="28"/>
      <c r="E26" s="29"/>
      <c r="F26" s="31"/>
      <c r="G26" s="30"/>
    </row>
    <row r="27" spans="2:7">
      <c r="B27" s="32"/>
      <c r="C27" s="27"/>
      <c r="D27" s="28"/>
      <c r="E27" s="29"/>
      <c r="F27" s="31"/>
      <c r="G27" s="30"/>
    </row>
    <row r="28" spans="2:7">
      <c r="B28" s="32"/>
      <c r="C28" s="27"/>
      <c r="D28" s="28"/>
      <c r="E28" s="29"/>
      <c r="F28" s="31"/>
      <c r="G28" s="30"/>
    </row>
    <row r="29" spans="2:7">
      <c r="B29" s="32"/>
      <c r="C29" s="27"/>
      <c r="D29" s="28"/>
      <c r="E29" s="29"/>
      <c r="F29" s="31"/>
      <c r="G29" s="30"/>
    </row>
    <row r="30" spans="2:7">
      <c r="B30" s="32"/>
      <c r="C30" s="27"/>
      <c r="D30" s="28"/>
      <c r="E30" s="29"/>
      <c r="F30" s="31"/>
      <c r="G30" s="30"/>
    </row>
    <row r="31" spans="2:7">
      <c r="B31" s="32"/>
      <c r="C31" s="27"/>
      <c r="D31" s="28"/>
      <c r="E31" s="29"/>
      <c r="F31" s="31"/>
      <c r="G31" s="30"/>
    </row>
    <row r="32" spans="2:7">
      <c r="B32" s="32"/>
      <c r="C32" s="27"/>
      <c r="D32" s="28"/>
      <c r="E32" s="29"/>
      <c r="F32" s="31"/>
      <c r="G32" s="30"/>
    </row>
    <row r="33" spans="2:7">
      <c r="B33" s="32"/>
      <c r="C33" s="27"/>
      <c r="D33" s="28">
        <f>SUBTOTAL(109,D14:D32)</f>
        <v>82.919999999999987</v>
      </c>
      <c r="E33" s="29">
        <f>SUBTOTAL(109,E14:E32)</f>
        <v>58.044000000000011</v>
      </c>
      <c r="F33" s="31"/>
      <c r="G33" s="30">
        <f>SUBTOTAL(109,G14:G32)</f>
        <v>58.044000000000011</v>
      </c>
    </row>
    <row r="34" spans="2:7">
      <c r="B34" s="41"/>
      <c r="C34" s="42"/>
      <c r="D34" s="43"/>
      <c r="E34" s="43"/>
      <c r="F34" s="44"/>
      <c r="G34" s="50">
        <f>SUBTOTAL(109,[Owed to Hachette (USD)])</f>
        <v>58.044000000000011</v>
      </c>
    </row>
    <row r="35" spans="2:7">
      <c r="B35" s="3" t="s">
        <v>13</v>
      </c>
      <c r="C35" s="3"/>
      <c r="D35" s="3"/>
      <c r="E35" s="9"/>
      <c r="F35" s="7"/>
      <c r="G35" s="6"/>
    </row>
    <row r="36" spans="2:7">
      <c r="B36" s="3"/>
      <c r="C36" s="3"/>
      <c r="D36" s="3"/>
      <c r="E36" s="9"/>
      <c r="F36" s="7"/>
      <c r="G36" s="6"/>
    </row>
    <row r="37" spans="2:7">
      <c r="B37" s="3" t="s">
        <v>7</v>
      </c>
      <c r="C37" s="11" t="s">
        <v>10</v>
      </c>
      <c r="D37" s="11" t="s">
        <v>15</v>
      </c>
      <c r="E37" s="3" t="s">
        <v>11</v>
      </c>
      <c r="F37" s="7" t="s">
        <v>14</v>
      </c>
      <c r="G37" s="7" t="s">
        <v>9</v>
      </c>
    </row>
    <row r="38" spans="2:7">
      <c r="B38" s="3"/>
      <c r="C38" s="8"/>
      <c r="D38" s="10">
        <v>1</v>
      </c>
      <c r="E38" s="10">
        <f>D38*0.5</f>
        <v>0.5</v>
      </c>
      <c r="F38" s="5"/>
      <c r="G38" s="4">
        <f>E38*F38</f>
        <v>0</v>
      </c>
    </row>
    <row r="39" spans="2:7">
      <c r="B39" s="3" t="s">
        <v>16</v>
      </c>
      <c r="E39" s="4"/>
      <c r="G39" s="4"/>
    </row>
    <row r="40" spans="2:7">
      <c r="B40" s="3"/>
      <c r="C40" s="3"/>
      <c r="D40" s="3"/>
      <c r="E40" s="6"/>
      <c r="F40" s="7">
        <f>SUBTOTAL(109,F38:F39)</f>
        <v>0</v>
      </c>
      <c r="G40" s="6">
        <f>SUM(G38:G39)</f>
        <v>0</v>
      </c>
    </row>
    <row r="41" spans="2:7">
      <c r="B41" s="3"/>
      <c r="C41" s="3"/>
      <c r="D41" s="3"/>
      <c r="E41" s="9"/>
      <c r="F41" s="7"/>
      <c r="G41" s="6"/>
    </row>
    <row r="42" spans="2:7">
      <c r="B42" s="3" t="s">
        <v>39</v>
      </c>
      <c r="C42" s="3"/>
      <c r="D42" s="3"/>
      <c r="E42" s="9"/>
      <c r="F42" s="7"/>
      <c r="G42" s="6">
        <f>Table1[[#Totals],[Owed to Hachette (USD)]]+G49+G56</f>
        <v>58.594000000000008</v>
      </c>
    </row>
    <row r="43" spans="2:7">
      <c r="B43" s="3"/>
      <c r="C43" s="3"/>
      <c r="D43" s="3"/>
      <c r="E43" s="9"/>
      <c r="F43" s="7"/>
      <c r="G43" s="6"/>
    </row>
    <row r="44" spans="2:7">
      <c r="B44" s="12" t="s">
        <v>28</v>
      </c>
      <c r="C44" s="12"/>
    </row>
    <row r="45" spans="2:7">
      <c r="C45" s="12"/>
    </row>
    <row r="46" spans="2:7">
      <c r="B46" t="s">
        <v>24</v>
      </c>
      <c r="C46" t="s">
        <v>25</v>
      </c>
      <c r="D46" t="s">
        <v>26</v>
      </c>
      <c r="E46" t="s">
        <v>30</v>
      </c>
      <c r="F46" t="s">
        <v>27</v>
      </c>
      <c r="G46" t="s">
        <v>29</v>
      </c>
    </row>
    <row r="47" spans="2:7">
      <c r="B47" t="s">
        <v>129</v>
      </c>
      <c r="C47" s="15">
        <v>10.54</v>
      </c>
      <c r="D47" s="15">
        <v>9.99</v>
      </c>
      <c r="E47" s="15">
        <v>0</v>
      </c>
      <c r="F47" s="15">
        <f>Table4114196[[#This Row],[Gross Exempt Sales]]</f>
        <v>9.99</v>
      </c>
      <c r="G47" s="4">
        <f>Table4114196[[#This Row],[Gross Sales]]-Table4114196[[#This Row],[Gross Exempt Sales]]</f>
        <v>0.54999999999999893</v>
      </c>
    </row>
    <row r="48" spans="2:7">
      <c r="B48" t="s">
        <v>52</v>
      </c>
      <c r="C48" s="15">
        <v>0</v>
      </c>
      <c r="D48" s="15">
        <v>0</v>
      </c>
      <c r="E48" s="15">
        <f>SUM(E45:E47)</f>
        <v>0</v>
      </c>
      <c r="F48" s="15">
        <f>Table4114196[[#This Row],[Gross Exempt Sales]]</f>
        <v>0</v>
      </c>
      <c r="G48" s="4">
        <f>Table4114196[[#This Row],[Gross Sales]]-Table4114196[[#This Row],[Gross Exempt Sales]]</f>
        <v>0</v>
      </c>
    </row>
    <row r="49" spans="2:7">
      <c r="B49" s="25"/>
      <c r="C49" s="16">
        <f>SUBTOTAL(109,C47:C48)</f>
        <v>10.54</v>
      </c>
      <c r="D49" s="16">
        <f>SUBTOTAL(109,D47:D48)</f>
        <v>9.99</v>
      </c>
      <c r="E49" s="16">
        <f>SUM(E47:E48)</f>
        <v>0</v>
      </c>
      <c r="F49" s="17">
        <f>SUBTOTAL(109,F47:F48)</f>
        <v>9.99</v>
      </c>
      <c r="G49" s="17">
        <f>SUBTOTAL(109,G47:G48)</f>
        <v>0.54999999999999893</v>
      </c>
    </row>
    <row r="50" spans="2:7">
      <c r="C50" s="13"/>
    </row>
    <row r="51" spans="2:7">
      <c r="B51" s="12" t="s">
        <v>34</v>
      </c>
      <c r="C51" s="12"/>
    </row>
    <row r="52" spans="2:7">
      <c r="C52" s="12"/>
    </row>
    <row r="53" spans="2:7">
      <c r="B53" t="s">
        <v>24</v>
      </c>
      <c r="C53" t="s">
        <v>25</v>
      </c>
      <c r="D53" t="s">
        <v>26</v>
      </c>
      <c r="E53" t="s">
        <v>36</v>
      </c>
      <c r="F53" t="s">
        <v>37</v>
      </c>
      <c r="G53" t="s">
        <v>38</v>
      </c>
    </row>
    <row r="54" spans="2:7">
      <c r="B54" t="s">
        <v>96</v>
      </c>
      <c r="C54" s="15">
        <v>0</v>
      </c>
      <c r="D54" s="15">
        <v>0</v>
      </c>
      <c r="E54" s="15">
        <v>0</v>
      </c>
      <c r="F54" s="15">
        <v>0</v>
      </c>
      <c r="G54" s="4">
        <v>0</v>
      </c>
    </row>
    <row r="55" spans="2:7">
      <c r="B55" t="s">
        <v>35</v>
      </c>
      <c r="C55" s="15">
        <v>0</v>
      </c>
      <c r="D55" s="15">
        <v>0</v>
      </c>
      <c r="E55" s="15">
        <v>0</v>
      </c>
      <c r="F55" s="15">
        <v>0</v>
      </c>
      <c r="G55" s="4">
        <v>0</v>
      </c>
    </row>
    <row r="56" spans="2:7">
      <c r="C56" s="16">
        <f>SUM(C54:C55)</f>
        <v>0</v>
      </c>
      <c r="D56" s="16">
        <f>SUM(D54:D55)</f>
        <v>0</v>
      </c>
      <c r="E56" s="16">
        <f>SUM(E54:E55)</f>
        <v>0</v>
      </c>
      <c r="F56" s="16">
        <f>SUM(F54:F55)</f>
        <v>0</v>
      </c>
      <c r="G56" s="17">
        <f>SUM(G54:G55)</f>
        <v>0</v>
      </c>
    </row>
  </sheetData>
  <mergeCells count="3">
    <mergeCell ref="B1:G1"/>
    <mergeCell ref="B2:G3"/>
    <mergeCell ref="B4:G4"/>
  </mergeCells>
  <phoneticPr fontId="6" type="noConversion"/>
  <hyperlinks>
    <hyperlink ref="C6" r:id="rId1" display="http://www.dnaml.com"/>
  </hyperlinks>
  <pageMargins left="0.51181102362204722" right="0.11811023622047245" top="3.937007874015748E-2" bottom="3.937007874015748E-2" header="0.31496062992125984" footer="0.31496062992125984"/>
  <pageSetup paperSize="9" scale="60" orientation="portrait"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Z12"/>
  <sheetViews>
    <sheetView topLeftCell="D1" workbookViewId="0">
      <selection activeCell="N6" sqref="N6"/>
    </sheetView>
  </sheetViews>
  <sheetFormatPr defaultRowHeight="15"/>
  <cols>
    <col min="2" max="2" width="21.140625" customWidth="1"/>
    <col min="3" max="3" width="18.5703125" customWidth="1"/>
    <col min="4" max="4" width="20.7109375" customWidth="1"/>
    <col min="5" max="5" width="18.5703125" customWidth="1"/>
    <col min="6" max="6" width="9.140625" customWidth="1"/>
    <col min="7" max="7" width="22.5703125" customWidth="1"/>
    <col min="8" max="12" width="9.140625" customWidth="1"/>
    <col min="13" max="13" width="16.42578125" customWidth="1"/>
    <col min="14" max="14" width="11" style="21" bestFit="1" customWidth="1"/>
    <col min="15" max="15" width="26.7109375" customWidth="1"/>
    <col min="17" max="17" width="17.5703125" customWidth="1"/>
    <col min="18" max="18" width="17.7109375" customWidth="1"/>
    <col min="19" max="19" width="12.140625" customWidth="1"/>
  </cols>
  <sheetData>
    <row r="1" spans="1:26" ht="30">
      <c r="A1" s="33" t="s">
        <v>99</v>
      </c>
      <c r="B1" s="34">
        <v>41001.755358796298</v>
      </c>
      <c r="C1" s="35" t="s">
        <v>100</v>
      </c>
      <c r="D1" s="33" t="s">
        <v>101</v>
      </c>
      <c r="E1" s="33">
        <v>9.99</v>
      </c>
      <c r="F1" s="36" t="s">
        <v>17</v>
      </c>
      <c r="G1" s="33"/>
      <c r="H1" s="36" t="s">
        <v>42</v>
      </c>
      <c r="I1" s="36"/>
      <c r="J1" s="36" t="s">
        <v>45</v>
      </c>
      <c r="K1" s="36">
        <v>0</v>
      </c>
      <c r="L1">
        <v>1000062059</v>
      </c>
      <c r="M1" t="s">
        <v>102</v>
      </c>
      <c r="N1">
        <v>999</v>
      </c>
      <c r="O1" t="s">
        <v>17</v>
      </c>
      <c r="P1" t="s">
        <v>95</v>
      </c>
      <c r="Q1" t="s">
        <v>103</v>
      </c>
      <c r="R1">
        <v>30322</v>
      </c>
      <c r="S1">
        <v>1</v>
      </c>
      <c r="T1">
        <v>0</v>
      </c>
      <c r="U1">
        <v>0</v>
      </c>
      <c r="V1">
        <v>0</v>
      </c>
      <c r="W1">
        <v>0</v>
      </c>
      <c r="X1">
        <v>1</v>
      </c>
      <c r="Y1">
        <v>13</v>
      </c>
      <c r="Z1">
        <v>169</v>
      </c>
    </row>
    <row r="2" spans="1:26" ht="30">
      <c r="A2" s="37" t="s">
        <v>104</v>
      </c>
      <c r="B2" s="38">
        <v>41005.847453703704</v>
      </c>
      <c r="C2" s="39" t="s">
        <v>105</v>
      </c>
      <c r="D2" s="37" t="s">
        <v>106</v>
      </c>
      <c r="E2" s="37">
        <v>9.99</v>
      </c>
      <c r="F2" s="40" t="s">
        <v>17</v>
      </c>
      <c r="G2" s="37"/>
      <c r="H2" s="40" t="s">
        <v>107</v>
      </c>
      <c r="I2" s="40"/>
      <c r="J2" s="40" t="s">
        <v>45</v>
      </c>
      <c r="K2" s="40">
        <v>0</v>
      </c>
      <c r="L2">
        <v>1000062102</v>
      </c>
      <c r="M2" t="s">
        <v>108</v>
      </c>
      <c r="N2">
        <v>999</v>
      </c>
      <c r="O2" t="s">
        <v>17</v>
      </c>
      <c r="Q2" t="s">
        <v>109</v>
      </c>
      <c r="R2">
        <v>719</v>
      </c>
      <c r="S2">
        <v>1</v>
      </c>
      <c r="T2">
        <v>0</v>
      </c>
      <c r="U2">
        <v>0</v>
      </c>
      <c r="V2">
        <v>0</v>
      </c>
      <c r="W2">
        <v>0</v>
      </c>
      <c r="X2">
        <v>1</v>
      </c>
      <c r="Y2">
        <v>0</v>
      </c>
      <c r="Z2">
        <v>0</v>
      </c>
    </row>
    <row r="3" spans="1:26" ht="33.75">
      <c r="A3" s="33" t="s">
        <v>110</v>
      </c>
      <c r="B3" s="34">
        <v>41007.718900462962</v>
      </c>
      <c r="C3" s="35" t="s">
        <v>111</v>
      </c>
      <c r="D3" s="33" t="s">
        <v>112</v>
      </c>
      <c r="E3" s="33">
        <v>12.99</v>
      </c>
      <c r="F3" s="36" t="s">
        <v>17</v>
      </c>
      <c r="G3" s="33"/>
      <c r="H3" s="36" t="s">
        <v>42</v>
      </c>
      <c r="I3" s="36"/>
      <c r="J3" s="36" t="s">
        <v>45</v>
      </c>
      <c r="K3" s="36">
        <v>0</v>
      </c>
      <c r="L3">
        <v>1000062111</v>
      </c>
      <c r="M3" t="s">
        <v>113</v>
      </c>
      <c r="N3">
        <v>1299</v>
      </c>
      <c r="O3" t="s">
        <v>17</v>
      </c>
      <c r="P3" t="s">
        <v>76</v>
      </c>
      <c r="Q3" t="s">
        <v>114</v>
      </c>
      <c r="R3">
        <v>49048</v>
      </c>
      <c r="S3">
        <v>1</v>
      </c>
      <c r="T3">
        <v>0</v>
      </c>
      <c r="U3">
        <v>0</v>
      </c>
      <c r="V3">
        <v>0</v>
      </c>
      <c r="W3">
        <v>0</v>
      </c>
      <c r="X3">
        <v>1</v>
      </c>
      <c r="Y3">
        <v>7</v>
      </c>
      <c r="Z3">
        <v>49</v>
      </c>
    </row>
    <row r="4" spans="1:26" ht="45">
      <c r="A4" s="37" t="s">
        <v>115</v>
      </c>
      <c r="B4" s="38">
        <v>41011.530856481484</v>
      </c>
      <c r="C4" s="39" t="s">
        <v>116</v>
      </c>
      <c r="D4" s="37" t="s">
        <v>117</v>
      </c>
      <c r="E4" s="37">
        <v>6.99</v>
      </c>
      <c r="F4" s="40" t="s">
        <v>17</v>
      </c>
      <c r="G4" s="37"/>
      <c r="H4" s="40" t="s">
        <v>42</v>
      </c>
      <c r="I4" s="40"/>
      <c r="J4" s="40" t="s">
        <v>45</v>
      </c>
      <c r="K4" s="40">
        <v>0</v>
      </c>
      <c r="L4">
        <v>1000062143</v>
      </c>
      <c r="M4" t="s">
        <v>118</v>
      </c>
      <c r="N4">
        <v>699</v>
      </c>
      <c r="O4" t="s">
        <v>17</v>
      </c>
      <c r="P4" t="s">
        <v>72</v>
      </c>
      <c r="Q4" t="s">
        <v>119</v>
      </c>
      <c r="R4">
        <v>97023</v>
      </c>
      <c r="S4">
        <v>1</v>
      </c>
      <c r="T4">
        <v>0</v>
      </c>
      <c r="U4">
        <v>0</v>
      </c>
      <c r="V4">
        <v>0</v>
      </c>
      <c r="W4">
        <v>0</v>
      </c>
      <c r="X4">
        <v>1</v>
      </c>
      <c r="Y4">
        <v>6.25</v>
      </c>
      <c r="Z4">
        <v>94</v>
      </c>
    </row>
    <row r="5" spans="1:26" ht="33.75">
      <c r="A5" s="33" t="s">
        <v>120</v>
      </c>
      <c r="B5" s="34">
        <v>41012.813483796293</v>
      </c>
      <c r="C5" s="35" t="s">
        <v>121</v>
      </c>
      <c r="D5" s="33" t="s">
        <v>122</v>
      </c>
      <c r="E5" s="33">
        <v>14.99</v>
      </c>
      <c r="F5" s="36" t="s">
        <v>17</v>
      </c>
      <c r="G5" s="33"/>
      <c r="H5" s="36" t="s">
        <v>42</v>
      </c>
      <c r="I5" s="36" t="s">
        <v>98</v>
      </c>
      <c r="J5" s="36" t="s">
        <v>45</v>
      </c>
      <c r="K5" s="36">
        <v>0</v>
      </c>
      <c r="L5">
        <v>1000062149</v>
      </c>
      <c r="M5" t="s">
        <v>123</v>
      </c>
      <c r="N5">
        <v>1499</v>
      </c>
      <c r="O5" t="s">
        <v>17</v>
      </c>
      <c r="P5" t="s">
        <v>46</v>
      </c>
      <c r="Q5" t="s">
        <v>124</v>
      </c>
      <c r="R5">
        <v>14580</v>
      </c>
      <c r="S5">
        <v>1</v>
      </c>
      <c r="T5">
        <v>0</v>
      </c>
      <c r="U5">
        <v>0</v>
      </c>
      <c r="V5">
        <v>0</v>
      </c>
      <c r="W5">
        <v>0</v>
      </c>
      <c r="X5">
        <v>1</v>
      </c>
      <c r="Y5">
        <v>7</v>
      </c>
      <c r="Z5">
        <v>49</v>
      </c>
    </row>
    <row r="6" spans="1:26" ht="56.25">
      <c r="A6" s="37" t="s">
        <v>125</v>
      </c>
      <c r="B6" s="38">
        <v>41016.693136574075</v>
      </c>
      <c r="C6" s="39" t="s">
        <v>126</v>
      </c>
      <c r="D6" s="37" t="s">
        <v>127</v>
      </c>
      <c r="E6" s="37">
        <v>10.54</v>
      </c>
      <c r="F6" s="40" t="s">
        <v>17</v>
      </c>
      <c r="G6" s="37"/>
      <c r="H6" s="40" t="s">
        <v>42</v>
      </c>
      <c r="I6" s="40"/>
      <c r="J6" s="40" t="s">
        <v>45</v>
      </c>
      <c r="K6" s="40">
        <v>5.5</v>
      </c>
      <c r="L6">
        <v>1000062186</v>
      </c>
      <c r="M6" t="s">
        <v>128</v>
      </c>
      <c r="N6">
        <v>999</v>
      </c>
      <c r="O6" t="s">
        <v>17</v>
      </c>
      <c r="P6" t="s">
        <v>129</v>
      </c>
      <c r="Q6" t="s">
        <v>130</v>
      </c>
      <c r="R6">
        <v>68508</v>
      </c>
      <c r="S6">
        <v>1</v>
      </c>
      <c r="T6">
        <v>5.5</v>
      </c>
      <c r="U6">
        <v>55</v>
      </c>
      <c r="V6">
        <v>6</v>
      </c>
      <c r="W6">
        <v>78</v>
      </c>
      <c r="X6">
        <v>1</v>
      </c>
      <c r="Y6">
        <v>0</v>
      </c>
      <c r="Z6">
        <v>0</v>
      </c>
    </row>
    <row r="7" spans="1:26" ht="30">
      <c r="A7" s="33" t="s">
        <v>131</v>
      </c>
      <c r="B7" s="34">
        <v>41017.48337962963</v>
      </c>
      <c r="C7" s="35" t="s">
        <v>132</v>
      </c>
      <c r="D7" s="33" t="s">
        <v>133</v>
      </c>
      <c r="E7" s="33">
        <v>9.99</v>
      </c>
      <c r="F7" s="36" t="s">
        <v>17</v>
      </c>
      <c r="G7" s="33"/>
      <c r="H7" s="36" t="s">
        <v>42</v>
      </c>
      <c r="I7" s="36"/>
      <c r="J7" s="36" t="s">
        <v>45</v>
      </c>
      <c r="K7" s="36">
        <v>0</v>
      </c>
      <c r="L7">
        <v>1000062191</v>
      </c>
      <c r="M7" t="s">
        <v>134</v>
      </c>
      <c r="N7">
        <v>999</v>
      </c>
      <c r="O7" t="s">
        <v>17</v>
      </c>
      <c r="P7" t="s">
        <v>97</v>
      </c>
      <c r="Q7" t="s">
        <v>135</v>
      </c>
      <c r="R7">
        <v>60525</v>
      </c>
      <c r="S7">
        <v>1</v>
      </c>
      <c r="T7">
        <v>0</v>
      </c>
      <c r="U7">
        <v>0</v>
      </c>
      <c r="V7">
        <v>0</v>
      </c>
      <c r="W7">
        <v>0</v>
      </c>
      <c r="X7">
        <v>1</v>
      </c>
      <c r="Y7">
        <v>6</v>
      </c>
      <c r="Z7">
        <v>78</v>
      </c>
    </row>
    <row r="8" spans="1:26" ht="33.75">
      <c r="A8" s="37" t="s">
        <v>136</v>
      </c>
      <c r="B8" s="38">
        <v>41020.636736111112</v>
      </c>
      <c r="C8" s="39" t="s">
        <v>137</v>
      </c>
      <c r="D8" s="37" t="s">
        <v>138</v>
      </c>
      <c r="E8" s="37">
        <v>7.99</v>
      </c>
      <c r="F8" s="40" t="s">
        <v>17</v>
      </c>
      <c r="G8" s="37"/>
      <c r="H8" s="40" t="s">
        <v>42</v>
      </c>
      <c r="I8" s="40" t="s">
        <v>98</v>
      </c>
      <c r="J8" s="40" t="s">
        <v>45</v>
      </c>
      <c r="K8" s="40">
        <v>0</v>
      </c>
      <c r="L8">
        <v>1000062222</v>
      </c>
      <c r="M8" t="s">
        <v>139</v>
      </c>
      <c r="N8">
        <v>799</v>
      </c>
      <c r="O8" t="s">
        <v>17</v>
      </c>
      <c r="P8" t="s">
        <v>31</v>
      </c>
      <c r="Q8" t="s">
        <v>140</v>
      </c>
      <c r="R8">
        <v>91390</v>
      </c>
      <c r="S8">
        <v>1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0</v>
      </c>
    </row>
    <row r="9" spans="1:26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26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26"/>
    </row>
    <row r="12" spans="1:26">
      <c r="P12">
        <f>SUM(P1:P11)</f>
        <v>0</v>
      </c>
    </row>
  </sheetData>
  <sortState ref="A1:X18">
    <sortCondition ref="A1"/>
  </sortState>
  <mergeCells count="2">
    <mergeCell ref="A9:M9"/>
    <mergeCell ref="A10:M10"/>
  </mergeCells>
  <hyperlinks>
    <hyperlink ref="C8" r:id="rId1" display="javascript:OpenOrderUserDetail(1000062222)"/>
    <hyperlink ref="C7" r:id="rId2" display="javascript:OpenOrderUserDetail(1000062191)"/>
    <hyperlink ref="C6" r:id="rId3" display="javascript:OpenOrderUserDetail(1000062186)"/>
    <hyperlink ref="C5" r:id="rId4" display="javascript:OpenOrderUserDetail(1000062149)"/>
    <hyperlink ref="C4" r:id="rId5" display="javascript:OpenOrderUserDetail(1000062143)"/>
    <hyperlink ref="C3" r:id="rId6" display="javascript:OpenOrderUserDetail(1000062111)"/>
    <hyperlink ref="C2" r:id="rId7" display="javascript:OpenOrderUserDetail(1000062102)"/>
    <hyperlink ref="C1" r:id="rId8" display="javascript:OpenOrderUserDetail(1000062059)"/>
  </hyperlinks>
  <pageMargins left="0.7" right="0.7" top="0.75" bottom="0.75" header="0.3" footer="0.3"/>
  <pageSetup paperSize="9" orientation="portrait" horizontalDpi="300" verticalDpi="300" r:id="rId9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9"/>
  <sheetViews>
    <sheetView workbookViewId="0">
      <selection activeCell="T19" activeCellId="1" sqref="M19 T19"/>
    </sheetView>
  </sheetViews>
  <sheetFormatPr defaultRowHeight="15"/>
  <cols>
    <col min="1" max="1" width="9.5703125" bestFit="1" customWidth="1"/>
    <col min="2" max="2" width="40" bestFit="1" customWidth="1"/>
    <col min="3" max="3" width="13.140625" bestFit="1" customWidth="1"/>
    <col min="11" max="11" width="11" bestFit="1" customWidth="1"/>
    <col min="12" max="12" width="14.140625" style="21" bestFit="1" customWidth="1"/>
    <col min="15" max="15" width="14" bestFit="1" customWidth="1"/>
    <col min="16" max="16" width="14.28515625" bestFit="1" customWidth="1"/>
  </cols>
  <sheetData>
    <row r="1" spans="1:23" ht="12.6" customHeight="1">
      <c r="A1" s="18">
        <v>1000046860</v>
      </c>
      <c r="B1" s="18" t="s">
        <v>47</v>
      </c>
      <c r="C1" s="19">
        <v>40450.02847222222</v>
      </c>
      <c r="D1" s="18">
        <v>9.99</v>
      </c>
      <c r="E1" s="20" t="s">
        <v>17</v>
      </c>
      <c r="F1" s="18"/>
      <c r="G1" s="20" t="s">
        <v>42</v>
      </c>
      <c r="H1" s="20"/>
      <c r="I1" s="20" t="s">
        <v>45</v>
      </c>
      <c r="J1" s="20">
        <v>9.75</v>
      </c>
      <c r="K1">
        <v>1000046860</v>
      </c>
      <c r="L1" s="21" t="s">
        <v>48</v>
      </c>
      <c r="M1">
        <v>999</v>
      </c>
      <c r="N1" t="s">
        <v>17</v>
      </c>
      <c r="O1" s="12" t="s">
        <v>31</v>
      </c>
      <c r="P1" t="s">
        <v>49</v>
      </c>
      <c r="Q1">
        <v>92868</v>
      </c>
      <c r="R1">
        <v>1</v>
      </c>
      <c r="S1">
        <v>9.75</v>
      </c>
      <c r="T1">
        <v>0</v>
      </c>
      <c r="V1">
        <f>A1-K1</f>
        <v>0</v>
      </c>
      <c r="W1">
        <f>(M1+T1)/100-D1</f>
        <v>0</v>
      </c>
    </row>
    <row r="2" spans="1:23" ht="12.6" customHeight="1">
      <c r="A2" s="22">
        <v>1000046839</v>
      </c>
      <c r="B2" s="22" t="s">
        <v>50</v>
      </c>
      <c r="C2" s="23">
        <v>40448.841157407405</v>
      </c>
      <c r="D2" s="22">
        <v>5.27</v>
      </c>
      <c r="E2" s="24" t="s">
        <v>17</v>
      </c>
      <c r="F2" s="22"/>
      <c r="G2" s="24" t="s">
        <v>42</v>
      </c>
      <c r="H2" s="24"/>
      <c r="I2" s="24" t="s">
        <v>45</v>
      </c>
      <c r="J2" s="24">
        <v>9.4459999999999997</v>
      </c>
      <c r="K2">
        <v>1000046839</v>
      </c>
      <c r="L2" s="21" t="s">
        <v>51</v>
      </c>
      <c r="M2">
        <v>499</v>
      </c>
      <c r="N2" t="s">
        <v>17</v>
      </c>
      <c r="O2" s="12" t="s">
        <v>52</v>
      </c>
      <c r="P2" t="s">
        <v>53</v>
      </c>
      <c r="Q2">
        <v>85122</v>
      </c>
      <c r="R2">
        <v>1</v>
      </c>
      <c r="S2">
        <v>9.4459999999999997</v>
      </c>
      <c r="T2">
        <v>28</v>
      </c>
      <c r="V2">
        <f t="shared" ref="V2:V16" si="0">A2-K2</f>
        <v>0</v>
      </c>
      <c r="W2">
        <f t="shared" ref="W2:W16" si="1">(M2+T2)/100-D2</f>
        <v>0</v>
      </c>
    </row>
    <row r="3" spans="1:23" ht="12.6" customHeight="1">
      <c r="A3" s="18">
        <v>1000046805</v>
      </c>
      <c r="B3" s="18" t="s">
        <v>54</v>
      </c>
      <c r="C3" s="19">
        <v>40446.997430555559</v>
      </c>
      <c r="D3" s="18">
        <v>8.99</v>
      </c>
      <c r="E3" s="20" t="s">
        <v>17</v>
      </c>
      <c r="F3" s="18"/>
      <c r="G3" s="20" t="s">
        <v>42</v>
      </c>
      <c r="H3" s="20"/>
      <c r="I3" s="20" t="s">
        <v>45</v>
      </c>
      <c r="J3" s="20">
        <v>7</v>
      </c>
      <c r="K3">
        <v>1000046805</v>
      </c>
      <c r="L3" s="21" t="s">
        <v>55</v>
      </c>
      <c r="M3">
        <v>899</v>
      </c>
      <c r="N3" t="s">
        <v>17</v>
      </c>
      <c r="O3" s="12" t="s">
        <v>56</v>
      </c>
      <c r="P3" t="s">
        <v>57</v>
      </c>
      <c r="Q3">
        <v>29303</v>
      </c>
      <c r="R3">
        <v>1</v>
      </c>
      <c r="S3">
        <v>7</v>
      </c>
      <c r="T3">
        <v>0</v>
      </c>
      <c r="V3">
        <f t="shared" si="0"/>
        <v>0</v>
      </c>
      <c r="W3">
        <f t="shared" si="1"/>
        <v>0</v>
      </c>
    </row>
    <row r="4" spans="1:23" ht="12.6" customHeight="1">
      <c r="A4" s="22">
        <v>1000046799</v>
      </c>
      <c r="B4" s="22" t="s">
        <v>58</v>
      </c>
      <c r="C4" s="23">
        <v>40446.485914351855</v>
      </c>
      <c r="D4" s="22">
        <v>10.61</v>
      </c>
      <c r="E4" s="24" t="s">
        <v>17</v>
      </c>
      <c r="F4" s="22"/>
      <c r="G4" s="24" t="s">
        <v>42</v>
      </c>
      <c r="H4" s="24"/>
      <c r="I4" s="24" t="s">
        <v>45</v>
      </c>
      <c r="J4" s="24">
        <v>6.25</v>
      </c>
      <c r="K4">
        <v>1000046799</v>
      </c>
      <c r="L4" s="21" t="s">
        <v>59</v>
      </c>
      <c r="M4">
        <v>999</v>
      </c>
      <c r="N4" t="s">
        <v>17</v>
      </c>
      <c r="O4" s="12" t="s">
        <v>33</v>
      </c>
      <c r="P4" t="s">
        <v>60</v>
      </c>
      <c r="Q4">
        <v>77095</v>
      </c>
      <c r="R4">
        <v>1</v>
      </c>
      <c r="S4">
        <v>6.25</v>
      </c>
      <c r="T4">
        <v>62</v>
      </c>
      <c r="V4">
        <f t="shared" si="0"/>
        <v>0</v>
      </c>
      <c r="W4">
        <f t="shared" si="1"/>
        <v>0</v>
      </c>
    </row>
    <row r="5" spans="1:23" ht="12.6" customHeight="1">
      <c r="A5" s="18">
        <v>1000046733</v>
      </c>
      <c r="B5" s="18" t="s">
        <v>61</v>
      </c>
      <c r="C5" s="19">
        <v>40444.80059027778</v>
      </c>
      <c r="D5" s="18">
        <v>13.9</v>
      </c>
      <c r="E5" s="20" t="s">
        <v>17</v>
      </c>
      <c r="F5" s="18"/>
      <c r="G5" s="20" t="s">
        <v>42</v>
      </c>
      <c r="H5" s="20"/>
      <c r="I5" s="20" t="s">
        <v>45</v>
      </c>
      <c r="J5" s="20">
        <v>7</v>
      </c>
      <c r="K5">
        <v>1000046733</v>
      </c>
      <c r="L5" s="21" t="s">
        <v>62</v>
      </c>
      <c r="M5">
        <v>1299</v>
      </c>
      <c r="N5" t="s">
        <v>17</v>
      </c>
      <c r="O5" s="12" t="s">
        <v>63</v>
      </c>
      <c r="P5" t="s">
        <v>64</v>
      </c>
      <c r="Q5">
        <v>8012</v>
      </c>
      <c r="R5">
        <v>1</v>
      </c>
      <c r="S5">
        <v>7</v>
      </c>
      <c r="T5">
        <v>91</v>
      </c>
      <c r="V5">
        <f t="shared" si="0"/>
        <v>0</v>
      </c>
      <c r="W5">
        <f t="shared" si="1"/>
        <v>0</v>
      </c>
    </row>
    <row r="6" spans="1:23" ht="12.6" customHeight="1">
      <c r="A6" s="22">
        <v>1000046662</v>
      </c>
      <c r="B6" s="22" t="s">
        <v>65</v>
      </c>
      <c r="C6" s="23">
        <v>40441.854907407411</v>
      </c>
      <c r="D6" s="22">
        <v>9.99</v>
      </c>
      <c r="E6" s="24" t="s">
        <v>17</v>
      </c>
      <c r="F6" s="22"/>
      <c r="G6" s="24" t="s">
        <v>42</v>
      </c>
      <c r="H6" s="24"/>
      <c r="I6" s="24" t="s">
        <v>45</v>
      </c>
      <c r="J6" s="24">
        <v>6</v>
      </c>
      <c r="K6">
        <v>1000046662</v>
      </c>
      <c r="L6" s="21" t="s">
        <v>66</v>
      </c>
      <c r="M6">
        <v>999</v>
      </c>
      <c r="N6" t="s">
        <v>17</v>
      </c>
      <c r="O6" s="12" t="s">
        <v>40</v>
      </c>
      <c r="P6" t="s">
        <v>67</v>
      </c>
      <c r="Q6">
        <v>19130</v>
      </c>
      <c r="R6">
        <v>1</v>
      </c>
      <c r="S6">
        <v>6</v>
      </c>
      <c r="T6">
        <v>0</v>
      </c>
      <c r="V6">
        <f t="shared" si="0"/>
        <v>0</v>
      </c>
      <c r="W6">
        <f t="shared" si="1"/>
        <v>0</v>
      </c>
    </row>
    <row r="7" spans="1:23" ht="12.6" customHeight="1">
      <c r="A7" s="18">
        <v>1000046548</v>
      </c>
      <c r="B7" s="18" t="s">
        <v>18</v>
      </c>
      <c r="C7" s="19">
        <v>40437.416076388887</v>
      </c>
      <c r="D7" s="18">
        <v>9.99</v>
      </c>
      <c r="E7" s="20" t="s">
        <v>17</v>
      </c>
      <c r="F7" s="18"/>
      <c r="G7" s="20" t="s">
        <v>42</v>
      </c>
      <c r="H7" s="20"/>
      <c r="I7" s="20" t="s">
        <v>45</v>
      </c>
      <c r="J7" s="20">
        <v>6</v>
      </c>
      <c r="K7">
        <v>1000046548</v>
      </c>
      <c r="L7" s="21" t="s">
        <v>19</v>
      </c>
      <c r="M7">
        <v>999</v>
      </c>
      <c r="N7" t="s">
        <v>17</v>
      </c>
      <c r="O7" s="12" t="s">
        <v>32</v>
      </c>
      <c r="P7" t="s">
        <v>68</v>
      </c>
      <c r="Q7">
        <v>33844</v>
      </c>
      <c r="R7">
        <v>1</v>
      </c>
      <c r="S7">
        <v>6</v>
      </c>
      <c r="T7">
        <v>0</v>
      </c>
      <c r="V7">
        <f t="shared" si="0"/>
        <v>0</v>
      </c>
      <c r="W7">
        <f t="shared" si="1"/>
        <v>0</v>
      </c>
    </row>
    <row r="8" spans="1:23" ht="12.6" customHeight="1">
      <c r="A8" s="22">
        <v>1000046428</v>
      </c>
      <c r="B8" s="22" t="s">
        <v>69</v>
      </c>
      <c r="C8" s="23">
        <v>40433.584502314814</v>
      </c>
      <c r="D8" s="22">
        <v>6.99</v>
      </c>
      <c r="E8" s="24" t="s">
        <v>17</v>
      </c>
      <c r="F8" s="22"/>
      <c r="G8" s="24" t="s">
        <v>42</v>
      </c>
      <c r="H8" s="24"/>
      <c r="I8" s="24" t="s">
        <v>45</v>
      </c>
      <c r="J8" s="24">
        <v>6</v>
      </c>
      <c r="K8">
        <v>1000046428</v>
      </c>
      <c r="L8" s="21" t="s">
        <v>70</v>
      </c>
      <c r="M8">
        <v>699</v>
      </c>
      <c r="N8" t="s">
        <v>17</v>
      </c>
      <c r="O8" s="12" t="s">
        <v>32</v>
      </c>
      <c r="P8" t="s">
        <v>71</v>
      </c>
      <c r="Q8">
        <v>33185</v>
      </c>
      <c r="R8">
        <v>1</v>
      </c>
      <c r="S8">
        <v>6</v>
      </c>
      <c r="T8">
        <v>0</v>
      </c>
      <c r="V8">
        <f t="shared" si="0"/>
        <v>0</v>
      </c>
      <c r="W8">
        <f t="shared" si="1"/>
        <v>0</v>
      </c>
    </row>
    <row r="9" spans="1:23" ht="12.6" customHeight="1">
      <c r="A9" s="18">
        <v>1000046339</v>
      </c>
      <c r="B9" s="18" t="s">
        <v>18</v>
      </c>
      <c r="C9" s="19">
        <v>40430.451423611114</v>
      </c>
      <c r="D9" s="18">
        <v>9.99</v>
      </c>
      <c r="E9" s="20" t="s">
        <v>17</v>
      </c>
      <c r="F9" s="18"/>
      <c r="G9" s="20" t="s">
        <v>42</v>
      </c>
      <c r="H9" s="20"/>
      <c r="I9" s="20" t="s">
        <v>45</v>
      </c>
      <c r="J9" s="20">
        <v>0</v>
      </c>
      <c r="K9">
        <v>1000046339</v>
      </c>
      <c r="L9" s="21" t="s">
        <v>19</v>
      </c>
      <c r="M9">
        <v>999</v>
      </c>
      <c r="N9" t="s">
        <v>17</v>
      </c>
      <c r="O9" s="12" t="s">
        <v>72</v>
      </c>
      <c r="P9" t="s">
        <v>73</v>
      </c>
      <c r="Q9">
        <v>97146</v>
      </c>
      <c r="R9">
        <v>1</v>
      </c>
      <c r="S9">
        <v>0</v>
      </c>
      <c r="T9">
        <v>0</v>
      </c>
      <c r="V9">
        <f t="shared" si="0"/>
        <v>0</v>
      </c>
      <c r="W9">
        <f t="shared" si="1"/>
        <v>0</v>
      </c>
    </row>
    <row r="10" spans="1:23" ht="12.6" customHeight="1">
      <c r="A10" s="22">
        <v>1000046243</v>
      </c>
      <c r="B10" s="22" t="s">
        <v>74</v>
      </c>
      <c r="C10" s="23">
        <v>40427.404895833337</v>
      </c>
      <c r="D10" s="22">
        <v>9.99</v>
      </c>
      <c r="E10" s="24" t="s">
        <v>17</v>
      </c>
      <c r="F10" s="22"/>
      <c r="G10" s="24" t="s">
        <v>42</v>
      </c>
      <c r="H10" s="24"/>
      <c r="I10" s="24" t="s">
        <v>45</v>
      </c>
      <c r="J10" s="24">
        <v>6</v>
      </c>
      <c r="K10">
        <v>1000046243</v>
      </c>
      <c r="L10" s="21" t="s">
        <v>75</v>
      </c>
      <c r="M10">
        <v>999</v>
      </c>
      <c r="N10" t="s">
        <v>17</v>
      </c>
      <c r="O10" s="12" t="s">
        <v>76</v>
      </c>
      <c r="P10" t="s">
        <v>77</v>
      </c>
      <c r="Q10">
        <v>48025</v>
      </c>
      <c r="R10">
        <v>1</v>
      </c>
      <c r="S10">
        <v>6</v>
      </c>
      <c r="T10">
        <v>0</v>
      </c>
      <c r="V10">
        <f t="shared" si="0"/>
        <v>0</v>
      </c>
      <c r="W10">
        <f t="shared" si="1"/>
        <v>0</v>
      </c>
    </row>
    <row r="11" spans="1:23" ht="12.6" customHeight="1">
      <c r="A11" s="18">
        <v>1000046177</v>
      </c>
      <c r="B11" s="18" t="s">
        <v>78</v>
      </c>
      <c r="C11" s="19">
        <v>40424.752395833333</v>
      </c>
      <c r="D11" s="18">
        <v>7.41</v>
      </c>
      <c r="E11" s="20" t="s">
        <v>17</v>
      </c>
      <c r="F11" s="18"/>
      <c r="G11" s="20" t="s">
        <v>42</v>
      </c>
      <c r="H11" s="20"/>
      <c r="I11" s="20" t="s">
        <v>45</v>
      </c>
      <c r="J11" s="20">
        <v>6</v>
      </c>
      <c r="K11">
        <v>1000046177</v>
      </c>
      <c r="L11" s="21" t="s">
        <v>79</v>
      </c>
      <c r="M11">
        <v>699</v>
      </c>
      <c r="N11" t="s">
        <v>17</v>
      </c>
      <c r="O11" s="12" t="s">
        <v>80</v>
      </c>
      <c r="P11" t="s">
        <v>81</v>
      </c>
      <c r="Q11">
        <v>40215</v>
      </c>
      <c r="R11">
        <v>1</v>
      </c>
      <c r="S11">
        <v>6</v>
      </c>
      <c r="T11">
        <v>42</v>
      </c>
      <c r="V11">
        <f t="shared" si="0"/>
        <v>0</v>
      </c>
      <c r="W11">
        <f t="shared" si="1"/>
        <v>0</v>
      </c>
    </row>
    <row r="12" spans="1:23" ht="12.6" customHeight="1">
      <c r="A12" s="22">
        <v>1000046173</v>
      </c>
      <c r="B12" s="22" t="s">
        <v>82</v>
      </c>
      <c r="C12" s="23">
        <v>40424.52144675926</v>
      </c>
      <c r="D12" s="22">
        <v>9.99</v>
      </c>
      <c r="E12" s="24" t="s">
        <v>17</v>
      </c>
      <c r="F12" s="22"/>
      <c r="G12" s="24" t="s">
        <v>42</v>
      </c>
      <c r="H12" s="24"/>
      <c r="I12" s="24" t="s">
        <v>45</v>
      </c>
      <c r="J12" s="24">
        <v>8.875</v>
      </c>
      <c r="K12">
        <v>1000046173</v>
      </c>
      <c r="L12" s="21" t="s">
        <v>83</v>
      </c>
      <c r="M12">
        <v>999</v>
      </c>
      <c r="N12" t="s">
        <v>17</v>
      </c>
      <c r="O12" t="s">
        <v>46</v>
      </c>
      <c r="P12" t="s">
        <v>46</v>
      </c>
      <c r="Q12">
        <v>10014</v>
      </c>
      <c r="R12">
        <v>1</v>
      </c>
      <c r="S12">
        <v>8.875</v>
      </c>
      <c r="T12">
        <v>0</v>
      </c>
      <c r="V12">
        <f t="shared" si="0"/>
        <v>0</v>
      </c>
      <c r="W12">
        <f t="shared" si="1"/>
        <v>0</v>
      </c>
    </row>
    <row r="13" spans="1:23" ht="12.6" customHeight="1">
      <c r="A13" s="18">
        <v>1000046147</v>
      </c>
      <c r="B13" s="18" t="s">
        <v>43</v>
      </c>
      <c r="C13" s="19">
        <v>40423.863807870373</v>
      </c>
      <c r="D13" s="18">
        <v>2.99</v>
      </c>
      <c r="E13" s="20" t="s">
        <v>17</v>
      </c>
      <c r="F13" s="18"/>
      <c r="G13" s="20" t="s">
        <v>42</v>
      </c>
      <c r="H13" s="20"/>
      <c r="I13" s="20" t="s">
        <v>45</v>
      </c>
      <c r="J13" s="20">
        <v>7</v>
      </c>
      <c r="K13">
        <v>1000046147</v>
      </c>
      <c r="L13" s="21" t="s">
        <v>44</v>
      </c>
      <c r="M13">
        <v>299</v>
      </c>
      <c r="N13" t="s">
        <v>17</v>
      </c>
      <c r="O13" s="12" t="s">
        <v>56</v>
      </c>
      <c r="P13" t="s">
        <v>84</v>
      </c>
      <c r="Q13">
        <v>29644</v>
      </c>
      <c r="R13">
        <v>1</v>
      </c>
      <c r="S13">
        <v>7</v>
      </c>
      <c r="T13">
        <v>0</v>
      </c>
      <c r="V13">
        <f t="shared" si="0"/>
        <v>0</v>
      </c>
      <c r="W13">
        <f t="shared" si="1"/>
        <v>0</v>
      </c>
    </row>
    <row r="14" spans="1:23" ht="12.6" customHeight="1">
      <c r="A14" s="22">
        <v>1000046104</v>
      </c>
      <c r="B14" s="22" t="s">
        <v>85</v>
      </c>
      <c r="C14" s="23">
        <v>40423.175092592595</v>
      </c>
      <c r="D14" s="22">
        <v>9.99</v>
      </c>
      <c r="E14" s="24" t="s">
        <v>17</v>
      </c>
      <c r="F14" s="22"/>
      <c r="G14" s="24" t="s">
        <v>86</v>
      </c>
      <c r="H14" s="24"/>
      <c r="I14" s="24"/>
      <c r="J14" s="24">
        <v>0</v>
      </c>
      <c r="K14">
        <v>1000046104</v>
      </c>
      <c r="L14" s="21" t="s">
        <v>87</v>
      </c>
      <c r="M14">
        <v>999</v>
      </c>
      <c r="N14" t="s">
        <v>17</v>
      </c>
      <c r="O14" s="12" t="s">
        <v>33</v>
      </c>
      <c r="P14" t="s">
        <v>88</v>
      </c>
      <c r="Q14">
        <v>77619</v>
      </c>
      <c r="R14">
        <v>1</v>
      </c>
      <c r="S14">
        <v>0</v>
      </c>
      <c r="T14">
        <v>0</v>
      </c>
      <c r="V14">
        <f t="shared" si="0"/>
        <v>0</v>
      </c>
      <c r="W14">
        <f t="shared" si="1"/>
        <v>0</v>
      </c>
    </row>
    <row r="15" spans="1:23" ht="12.6" customHeight="1">
      <c r="A15" s="18">
        <v>1000046103</v>
      </c>
      <c r="B15" s="18" t="s">
        <v>89</v>
      </c>
      <c r="C15" s="19">
        <v>40423.167199074072</v>
      </c>
      <c r="D15" s="18">
        <v>10.61</v>
      </c>
      <c r="E15" s="20" t="s">
        <v>17</v>
      </c>
      <c r="F15" s="18"/>
      <c r="G15" s="20" t="s">
        <v>42</v>
      </c>
      <c r="H15" s="20"/>
      <c r="I15" s="20" t="s">
        <v>45</v>
      </c>
      <c r="J15" s="20">
        <v>8.25</v>
      </c>
      <c r="K15">
        <v>1000046103</v>
      </c>
      <c r="L15" s="21" t="s">
        <v>90</v>
      </c>
      <c r="M15">
        <v>999</v>
      </c>
      <c r="N15" t="s">
        <v>17</v>
      </c>
      <c r="O15" s="12" t="s">
        <v>33</v>
      </c>
      <c r="P15" t="s">
        <v>88</v>
      </c>
      <c r="Q15">
        <v>77619</v>
      </c>
      <c r="R15">
        <v>1</v>
      </c>
      <c r="S15">
        <v>8.25</v>
      </c>
      <c r="T15">
        <v>62</v>
      </c>
      <c r="V15">
        <f t="shared" si="0"/>
        <v>0</v>
      </c>
      <c r="W15">
        <f t="shared" si="1"/>
        <v>0</v>
      </c>
    </row>
    <row r="16" spans="1:23" ht="12.6" customHeight="1">
      <c r="A16" s="22">
        <v>1000046090</v>
      </c>
      <c r="B16" s="22" t="s">
        <v>91</v>
      </c>
      <c r="C16" s="23">
        <v>40423.014270833337</v>
      </c>
      <c r="D16" s="22">
        <v>13.77</v>
      </c>
      <c r="E16" s="24" t="s">
        <v>17</v>
      </c>
      <c r="F16" s="22"/>
      <c r="G16" s="24" t="s">
        <v>42</v>
      </c>
      <c r="H16" s="24"/>
      <c r="I16" s="24" t="s">
        <v>45</v>
      </c>
      <c r="J16" s="24">
        <v>6</v>
      </c>
      <c r="K16">
        <v>1000046090</v>
      </c>
      <c r="L16" s="21" t="s">
        <v>92</v>
      </c>
      <c r="M16">
        <v>1299</v>
      </c>
      <c r="N16" t="s">
        <v>17</v>
      </c>
      <c r="O16" t="s">
        <v>93</v>
      </c>
      <c r="P16" t="s">
        <v>94</v>
      </c>
      <c r="Q16">
        <v>6811</v>
      </c>
      <c r="R16">
        <v>1</v>
      </c>
      <c r="S16">
        <v>6</v>
      </c>
      <c r="T16">
        <v>78</v>
      </c>
      <c r="V16">
        <f t="shared" si="0"/>
        <v>0</v>
      </c>
      <c r="W16">
        <f t="shared" si="1"/>
        <v>0</v>
      </c>
    </row>
    <row r="18" spans="13:20">
      <c r="M18">
        <f>SUM(M1:M16)/100</f>
        <v>146.84</v>
      </c>
      <c r="T18">
        <f>SUM(T1:T16)</f>
        <v>363</v>
      </c>
    </row>
    <row r="19" spans="13:20">
      <c r="M19">
        <f>M18*0.7</f>
        <v>102.788</v>
      </c>
      <c r="T19">
        <f>T18/100</f>
        <v>3.63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Data</vt:lpstr>
      <vt:lpstr>Sheet2</vt:lpstr>
      <vt:lpstr>Sheet1!Print_Area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Susanne Rohrbaugh</cp:lastModifiedBy>
  <cp:lastPrinted>2010-09-09T04:52:31Z</cp:lastPrinted>
  <dcterms:created xsi:type="dcterms:W3CDTF">2008-06-16T23:46:06Z</dcterms:created>
  <dcterms:modified xsi:type="dcterms:W3CDTF">2012-05-15T17:42:46Z</dcterms:modified>
</cp:coreProperties>
</file>