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-18768" yWindow="1308" windowWidth="23256" windowHeight="7104"/>
  </bookViews>
  <sheets>
    <sheet name="Month Summary" sheetId="3" r:id="rId1"/>
    <sheet name="2016-February" sheetId="2" r:id="rId2"/>
  </sheets>
  <definedNames>
    <definedName name="_xlnm._FilterDatabase" localSheetId="1" hidden="1">'2016-February'!$A$1:$S$1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3" i="2" l="1"/>
  <c r="T4" i="2"/>
  <c r="T5" i="2"/>
  <c r="T6" i="2"/>
  <c r="T7" i="2"/>
  <c r="T8" i="2"/>
  <c r="T9" i="2"/>
  <c r="T10" i="2"/>
  <c r="T11" i="2"/>
  <c r="T12" i="2"/>
  <c r="T13" i="2"/>
  <c r="T14" i="2"/>
  <c r="T2" i="2"/>
  <c r="N2" i="2"/>
  <c r="O2" i="2"/>
  <c r="Q2" i="2"/>
  <c r="R2" i="2"/>
  <c r="N3" i="2"/>
  <c r="O3" i="2"/>
  <c r="Q3" i="2"/>
  <c r="R3" i="2"/>
  <c r="N4" i="2"/>
  <c r="O4" i="2"/>
  <c r="Q4" i="2"/>
  <c r="R4" i="2"/>
  <c r="N5" i="2"/>
  <c r="O5" i="2"/>
  <c r="Q5" i="2"/>
  <c r="R5" i="2"/>
  <c r="N6" i="2"/>
  <c r="O6" i="2"/>
  <c r="Q6" i="2"/>
  <c r="R6" i="2"/>
  <c r="N7" i="2"/>
  <c r="O7" i="2"/>
  <c r="Q7" i="2"/>
  <c r="R7" i="2"/>
  <c r="N8" i="2"/>
  <c r="O8" i="2"/>
  <c r="Q8" i="2"/>
  <c r="R8" i="2"/>
  <c r="N9" i="2"/>
  <c r="O9" i="2"/>
  <c r="Q9" i="2"/>
  <c r="R9" i="2"/>
  <c r="N10" i="2"/>
  <c r="O10" i="2"/>
  <c r="Q10" i="2"/>
  <c r="R10" i="2"/>
  <c r="N11" i="2"/>
  <c r="O11" i="2"/>
  <c r="Q11" i="2"/>
  <c r="R11" i="2"/>
  <c r="N12" i="2"/>
  <c r="O12" i="2"/>
  <c r="Q12" i="2"/>
  <c r="R12" i="2"/>
  <c r="N13" i="2"/>
  <c r="O13" i="2"/>
  <c r="Q13" i="2"/>
  <c r="R13" i="2"/>
  <c r="N14" i="2"/>
  <c r="O14" i="2"/>
  <c r="Q14" i="2"/>
  <c r="R14" i="2"/>
  <c r="K2" i="2"/>
  <c r="K3" i="2"/>
  <c r="K4" i="2"/>
  <c r="K5" i="2"/>
  <c r="K6" i="2"/>
  <c r="K7" i="2"/>
  <c r="K8" i="2"/>
  <c r="K9" i="2"/>
  <c r="K10" i="2"/>
  <c r="K11" i="2"/>
  <c r="K12" i="2"/>
  <c r="K13" i="2"/>
  <c r="K14" i="2"/>
  <c r="D10" i="3" l="1"/>
  <c r="D7" i="3"/>
  <c r="D6" i="3"/>
  <c r="D8" i="3" l="1"/>
  <c r="D9" i="3"/>
  <c r="D11" i="3" s="1"/>
</calcChain>
</file>

<file path=xl/sharedStrings.xml><?xml version="1.0" encoding="utf-8"?>
<sst xmlns="http://schemas.openxmlformats.org/spreadsheetml/2006/main" count="111" uniqueCount="82">
  <si>
    <t>order item id</t>
  </si>
  <si>
    <t>order time</t>
  </si>
  <si>
    <t>isbn</t>
  </si>
  <si>
    <t>title</t>
  </si>
  <si>
    <t>series</t>
  </si>
  <si>
    <t>author</t>
  </si>
  <si>
    <t>customer zip</t>
  </si>
  <si>
    <t>sold price</t>
  </si>
  <si>
    <t>owed price</t>
  </si>
  <si>
    <t>tax</t>
  </si>
  <si>
    <t>Wheel of Time</t>
  </si>
  <si>
    <t>Robert Jordan, Brandon Sanderson</t>
  </si>
  <si>
    <t>Time Period</t>
  </si>
  <si>
    <t>Start</t>
  </si>
  <si>
    <t>Stop</t>
  </si>
  <si>
    <t>Tax collected</t>
  </si>
  <si>
    <t>Number eBooks sold</t>
  </si>
  <si>
    <t>Total due to Macmillan</t>
  </si>
  <si>
    <t>Dragonmount.com Monthly Summary</t>
  </si>
  <si>
    <t>Taxable Amount</t>
  </si>
  <si>
    <t>Exempt Amount</t>
  </si>
  <si>
    <t>Customer City</t>
  </si>
  <si>
    <t>Customer State</t>
  </si>
  <si>
    <t>Questionable</t>
  </si>
  <si>
    <t>Manual Identified as invalid</t>
  </si>
  <si>
    <t>Invalid zip?</t>
  </si>
  <si>
    <t>Invalid State?</t>
  </si>
  <si>
    <t>All stats represent U.S. reported sales only</t>
  </si>
  <si>
    <t>list price</t>
  </si>
  <si>
    <t>Total discounts given customers</t>
  </si>
  <si>
    <t>Gross Receipts (before Tax, after discounts)</t>
  </si>
  <si>
    <t>Macmillan share (70% of list price)</t>
  </si>
  <si>
    <t>Robert Jordan</t>
  </si>
  <si>
    <t>Brandon Sanderson</t>
  </si>
  <si>
    <t>TX</t>
  </si>
  <si>
    <t>NY</t>
  </si>
  <si>
    <t>Mistborn</t>
  </si>
  <si>
    <t>Shadows of Self by Brandon Sanderson</t>
  </si>
  <si>
    <t>The Eye of the World : Book One of 'The Wheel of Time' by Robert Jordan</t>
  </si>
  <si>
    <t>A Memory of Light by Robert Jordan, Brandon Sanderson</t>
  </si>
  <si>
    <t>The Great Hunt : Book Two of 'The Wheel of Time' by Robert Jordan</t>
  </si>
  <si>
    <t>TN</t>
  </si>
  <si>
    <t>9781466862661</t>
  </si>
  <si>
    <t>9781429960137</t>
  </si>
  <si>
    <t>9781429997171</t>
  </si>
  <si>
    <t>9781429959810</t>
  </si>
  <si>
    <t>9781466862678</t>
  </si>
  <si>
    <t>The Bands of Mourning : A Mistborn Novel by Brandon Sanderson</t>
  </si>
  <si>
    <t>Mountain View</t>
  </si>
  <si>
    <t>MO</t>
  </si>
  <si>
    <t>Lubbock</t>
  </si>
  <si>
    <t>9781429989817</t>
  </si>
  <si>
    <t>Mistborn Trilogy by Brandon Sanderson</t>
  </si>
  <si>
    <t>Lebanon</t>
  </si>
  <si>
    <t>Hudson</t>
  </si>
  <si>
    <t>WI</t>
  </si>
  <si>
    <t>Sacramento</t>
  </si>
  <si>
    <t>CA</t>
  </si>
  <si>
    <t>Fort Worth</t>
  </si>
  <si>
    <t>9781429960199</t>
  </si>
  <si>
    <t>The Shadow Rising : Book Four of 'The Wheel of Time' by Robert Jordan</t>
  </si>
  <si>
    <t>Detroit</t>
  </si>
  <si>
    <t>MI</t>
  </si>
  <si>
    <t>9781466881235</t>
  </si>
  <si>
    <t>The Wheel of Time Companion : The People, Places and History of the Bestselling Series by Robert Jordan, Harriet McDougal, Alan Romanczuk, Maria Simons</t>
  </si>
  <si>
    <t>Robert Jordan, Harriet McDougal, Alan Romanczuk, Maria Simons</t>
  </si>
  <si>
    <t>Franklin</t>
  </si>
  <si>
    <t>MA</t>
  </si>
  <si>
    <t>New York</t>
  </si>
  <si>
    <t>9781466870864</t>
  </si>
  <si>
    <t>Safehold Boxed Set 1 by David Weber</t>
  </si>
  <si>
    <t>Safehold</t>
  </si>
  <si>
    <t>David Weber</t>
  </si>
  <si>
    <t>columbus</t>
  </si>
  <si>
    <t>GA</t>
  </si>
  <si>
    <t>Concord</t>
  </si>
  <si>
    <t>NH</t>
  </si>
  <si>
    <t>International Falls</t>
  </si>
  <si>
    <t>MN</t>
  </si>
  <si>
    <t>02038</t>
  </si>
  <si>
    <t>03301</t>
  </si>
  <si>
    <t>Tax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</si>
</sst>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m/d/yy\ 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5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79998168889431442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ck">
        <color theme="4"/>
      </bottom>
      <diagonal/>
    </border>
  </borders>
  <cellStyleXfs count="15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3" xfId="0" applyBorder="1"/>
    <xf numFmtId="0" fontId="0" fillId="0" borderId="5" xfId="0" applyBorder="1"/>
    <xf numFmtId="14" fontId="0" fillId="0" borderId="7" xfId="0" applyNumberFormat="1" applyBorder="1" applyAlignment="1">
      <alignment horizontal="center"/>
    </xf>
    <xf numFmtId="0" fontId="1" fillId="5" borderId="5" xfId="6" applyBorder="1"/>
    <xf numFmtId="0" fontId="1" fillId="5" borderId="3" xfId="6" applyBorder="1"/>
    <xf numFmtId="0" fontId="5" fillId="3" borderId="7" xfId="4" applyFont="1" applyBorder="1" applyAlignment="1">
      <alignment vertical="center"/>
    </xf>
    <xf numFmtId="0" fontId="5" fillId="3" borderId="8" xfId="4" applyFont="1" applyBorder="1" applyAlignment="1">
      <alignment vertical="center"/>
    </xf>
    <xf numFmtId="0" fontId="0" fillId="0" borderId="0" xfId="0" applyAlignment="1">
      <alignment vertical="center"/>
    </xf>
    <xf numFmtId="0" fontId="3" fillId="4" borderId="4" xfId="5" applyFont="1" applyBorder="1" applyAlignment="1">
      <alignment horizontal="center"/>
    </xf>
    <xf numFmtId="0" fontId="6" fillId="0" borderId="0" xfId="0" applyFont="1"/>
    <xf numFmtId="7" fontId="0" fillId="0" borderId="6" xfId="1" applyNumberFormat="1" applyFont="1" applyBorder="1"/>
    <xf numFmtId="7" fontId="1" fillId="5" borderId="6" xfId="6" applyNumberFormat="1" applyBorder="1"/>
    <xf numFmtId="7" fontId="5" fillId="3" borderId="9" xfId="4" applyNumberFormat="1" applyFont="1" applyBorder="1" applyAlignment="1">
      <alignment vertical="center"/>
    </xf>
    <xf numFmtId="7" fontId="0" fillId="0" borderId="0" xfId="0" applyNumberFormat="1"/>
    <xf numFmtId="164" fontId="1" fillId="5" borderId="6" xfId="7" applyNumberFormat="1" applyFill="1" applyBorder="1" applyAlignment="1">
      <alignment horizontal="center"/>
    </xf>
    <xf numFmtId="49" fontId="0" fillId="0" borderId="15" xfId="0" applyNumberFormat="1" applyBorder="1" applyAlignment="1">
      <alignment horizontal="center" vertical="center"/>
    </xf>
    <xf numFmtId="0" fontId="2" fillId="0" borderId="1" xfId="2" applyNumberFormat="1" applyAlignment="1">
      <alignment horizontal="center" vertical="center" wrapText="1"/>
    </xf>
    <xf numFmtId="49" fontId="2" fillId="0" borderId="16" xfId="2" applyNumberFormat="1" applyBorder="1" applyAlignment="1">
      <alignment horizontal="center" vertical="center" wrapText="1"/>
    </xf>
    <xf numFmtId="49" fontId="7" fillId="0" borderId="1" xfId="2" applyNumberFormat="1" applyFont="1" applyAlignment="1">
      <alignment horizontal="center" vertical="center" wrapText="1"/>
    </xf>
    <xf numFmtId="0" fontId="7" fillId="0" borderId="1" xfId="2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5" fontId="2" fillId="0" borderId="1" xfId="1" applyNumberFormat="1" applyFont="1" applyBorder="1" applyAlignment="1">
      <alignment horizontal="center" vertical="center" wrapText="1"/>
    </xf>
    <xf numFmtId="165" fontId="2" fillId="0" borderId="1" xfId="2" applyNumberFormat="1" applyAlignment="1">
      <alignment horizontal="center" vertical="center" wrapText="1"/>
    </xf>
    <xf numFmtId="165" fontId="0" fillId="0" borderId="0" xfId="1" applyNumberFormat="1" applyFont="1" applyAlignment="1">
      <alignment horizontal="center"/>
    </xf>
    <xf numFmtId="1" fontId="2" fillId="0" borderId="1" xfId="2" applyNumberFormat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center" vertical="center"/>
    </xf>
    <xf numFmtId="166" fontId="2" fillId="0" borderId="1" xfId="2" applyNumberFormat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10" fontId="0" fillId="0" borderId="0" xfId="14" applyNumberFormat="1" applyFont="1" applyAlignment="1">
      <alignment horizontal="center"/>
    </xf>
    <xf numFmtId="0" fontId="2" fillId="0" borderId="1" xfId="2" applyAlignment="1">
      <alignment horizontal="left"/>
    </xf>
    <xf numFmtId="0" fontId="3" fillId="2" borderId="10" xfId="3" applyFont="1" applyBorder="1" applyAlignment="1">
      <alignment horizontal="center"/>
    </xf>
    <xf numFmtId="0" fontId="3" fillId="4" borderId="11" xfId="5" applyFont="1" applyBorder="1" applyAlignment="1">
      <alignment horizontal="center"/>
    </xf>
    <xf numFmtId="0" fontId="3" fillId="4" borderId="12" xfId="5" applyFon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</cellXfs>
  <cellStyles count="15">
    <cellStyle name="20% - Accent6" xfId="6" builtinId="50"/>
    <cellStyle name="60% - Accent4" xfId="5" builtinId="44"/>
    <cellStyle name="Accent4" xfId="4" builtinId="41"/>
    <cellStyle name="Check Cell" xfId="3" builtinId="23"/>
    <cellStyle name="Comma" xfId="7" builtinId="3"/>
    <cellStyle name="Currency" xfId="1" builtinId="4"/>
    <cellStyle name="Followed Hyperlink" xfId="9" builtinId="9" hidden="1"/>
    <cellStyle name="Followed Hyperlink" xfId="11" builtinId="9" hidden="1"/>
    <cellStyle name="Followed Hyperlink" xfId="13" builtinId="9" hidden="1"/>
    <cellStyle name="Heading 1" xfId="2" builtinId="16"/>
    <cellStyle name="Hyperlink" xfId="8" builtinId="8" hidden="1"/>
    <cellStyle name="Hyperlink" xfId="10" builtinId="8" hidden="1"/>
    <cellStyle name="Hyperlink" xfId="12" builtinId="8" hidden="1"/>
    <cellStyle name="Normal" xfId="0" builtinId="0"/>
    <cellStyle name="Percent" xfId="14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jacency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jacency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tabSelected="1" workbookViewId="0">
      <selection activeCell="B2" sqref="B2:D2"/>
    </sheetView>
  </sheetViews>
  <sheetFormatPr defaultColWidth="8.5546875" defaultRowHeight="14.4" x14ac:dyDescent="0.3"/>
  <cols>
    <col min="2" max="2" width="40.33203125" bestFit="1" customWidth="1"/>
    <col min="4" max="4" width="13.33203125" customWidth="1"/>
    <col min="8" max="8" width="9.88671875" bestFit="1" customWidth="1"/>
  </cols>
  <sheetData>
    <row r="2" spans="2:8" ht="20.25" thickBot="1" x14ac:dyDescent="0.35">
      <c r="B2" s="35" t="s">
        <v>18</v>
      </c>
      <c r="C2" s="35"/>
      <c r="D2" s="35"/>
    </row>
    <row r="3" spans="2:8" ht="16.5" thickTop="1" thickBot="1" x14ac:dyDescent="0.3">
      <c r="B3" s="36" t="s">
        <v>12</v>
      </c>
      <c r="C3" s="36"/>
      <c r="D3" s="36"/>
    </row>
    <row r="4" spans="2:8" ht="15" x14ac:dyDescent="0.25">
      <c r="B4" s="11" t="s">
        <v>13</v>
      </c>
      <c r="C4" s="37" t="s">
        <v>14</v>
      </c>
      <c r="D4" s="38"/>
    </row>
    <row r="5" spans="2:8" ht="15.75" thickBot="1" x14ac:dyDescent="0.3">
      <c r="B5" s="5">
        <v>42401</v>
      </c>
      <c r="C5" s="39">
        <v>42429</v>
      </c>
      <c r="D5" s="40"/>
    </row>
    <row r="6" spans="2:8" ht="15" x14ac:dyDescent="0.25">
      <c r="B6" s="6" t="s">
        <v>16</v>
      </c>
      <c r="C6" s="7"/>
      <c r="D6" s="17">
        <f>(COUNTA('2016-February'!$A:$A))-1</f>
        <v>13</v>
      </c>
    </row>
    <row r="7" spans="2:8" ht="15" x14ac:dyDescent="0.25">
      <c r="B7" s="4" t="s">
        <v>30</v>
      </c>
      <c r="C7" s="3"/>
      <c r="D7" s="13">
        <f>SUM('2016-February'!J:J)</f>
        <v>201.95000000000002</v>
      </c>
      <c r="H7" s="16"/>
    </row>
    <row r="8" spans="2:8" ht="15" x14ac:dyDescent="0.25">
      <c r="B8" s="6" t="s">
        <v>29</v>
      </c>
      <c r="C8" s="7"/>
      <c r="D8" s="14">
        <f>(SUM('2016-February'!K:K))-(SUM('2016-February'!J:J))</f>
        <v>0</v>
      </c>
      <c r="H8" s="16"/>
    </row>
    <row r="9" spans="2:8" ht="15" x14ac:dyDescent="0.25">
      <c r="B9" s="4" t="s">
        <v>31</v>
      </c>
      <c r="C9" s="3"/>
      <c r="D9" s="13">
        <f>SUM('2016-February'!L:L)</f>
        <v>141.36499999999998</v>
      </c>
      <c r="F9" s="12"/>
    </row>
    <row r="10" spans="2:8" ht="15" x14ac:dyDescent="0.25">
      <c r="B10" s="6" t="s">
        <v>15</v>
      </c>
      <c r="C10" s="7"/>
      <c r="D10" s="14">
        <f>SUM('2016-February'!M:M)</f>
        <v>7.2600000000000016</v>
      </c>
    </row>
    <row r="11" spans="2:8" s="10" customFormat="1" ht="26.25" customHeight="1" thickBot="1" x14ac:dyDescent="0.3">
      <c r="B11" s="8" t="s">
        <v>17</v>
      </c>
      <c r="C11" s="9"/>
      <c r="D11" s="15">
        <f>D9+D10</f>
        <v>148.62499999999997</v>
      </c>
    </row>
    <row r="13" spans="2:8" ht="15" x14ac:dyDescent="0.25">
      <c r="B13" s="12" t="s">
        <v>27</v>
      </c>
    </row>
    <row r="15" spans="2:8" ht="15" x14ac:dyDescent="0.25">
      <c r="B15" s="30"/>
    </row>
  </sheetData>
  <mergeCells count="4">
    <mergeCell ref="B2:D2"/>
    <mergeCell ref="B3:D3"/>
    <mergeCell ref="C4:D4"/>
    <mergeCell ref="C5:D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zoomScale="84" zoomScaleNormal="84" zoomScalePageLayoutView="75" workbookViewId="0">
      <pane ySplit="1" topLeftCell="A2" activePane="bottomLeft" state="frozenSplit"/>
      <selection pane="bottomLeft"/>
    </sheetView>
  </sheetViews>
  <sheetFormatPr defaultColWidth="8.5546875" defaultRowHeight="14.4" x14ac:dyDescent="0.3"/>
  <cols>
    <col min="1" max="1" width="18.109375" style="31" bestFit="1" customWidth="1"/>
    <col min="2" max="2" width="19.109375" style="33" customWidth="1"/>
    <col min="3" max="3" width="18.6640625" style="2" customWidth="1"/>
    <col min="4" max="4" width="75.77734375" customWidth="1"/>
    <col min="5" max="5" width="33" bestFit="1" customWidth="1"/>
    <col min="6" max="6" width="32.109375" bestFit="1" customWidth="1"/>
    <col min="7" max="7" width="16.6640625" style="23" bestFit="1" customWidth="1"/>
    <col min="8" max="8" width="18.44140625" style="24" bestFit="1" customWidth="1"/>
    <col min="9" max="9" width="20" style="1" bestFit="1" customWidth="1"/>
    <col min="10" max="10" width="12.88671875" style="28" bestFit="1" customWidth="1"/>
    <col min="11" max="12" width="24" style="28" bestFit="1" customWidth="1"/>
    <col min="13" max="13" width="7.5546875" style="28" bestFit="1" customWidth="1"/>
    <col min="14" max="14" width="21.33203125" style="25" bestFit="1" customWidth="1"/>
    <col min="15" max="15" width="21" style="25" bestFit="1" customWidth="1"/>
    <col min="16" max="16" width="24.109375" style="18" hidden="1" customWidth="1"/>
    <col min="17" max="17" width="18" style="1" hidden="1" customWidth="1"/>
    <col min="18" max="18" width="16.33203125" hidden="1" customWidth="1"/>
    <col min="19" max="19" width="18.6640625" hidden="1" customWidth="1"/>
    <col min="20" max="20" width="15.21875" style="1" hidden="1" customWidth="1"/>
  </cols>
  <sheetData>
    <row r="1" spans="1:20" s="19" customFormat="1" ht="41.25" customHeight="1" thickBot="1" x14ac:dyDescent="0.35">
      <c r="A1" s="19" t="s">
        <v>0</v>
      </c>
      <c r="B1" s="32" t="s">
        <v>1</v>
      </c>
      <c r="C1" s="29" t="s">
        <v>2</v>
      </c>
      <c r="D1" s="19" t="s">
        <v>3</v>
      </c>
      <c r="E1" s="19" t="s">
        <v>4</v>
      </c>
      <c r="F1" s="19" t="s">
        <v>5</v>
      </c>
      <c r="G1" s="21" t="s">
        <v>6</v>
      </c>
      <c r="H1" s="22" t="s">
        <v>21</v>
      </c>
      <c r="I1" s="19" t="s">
        <v>22</v>
      </c>
      <c r="J1" s="26" t="s">
        <v>7</v>
      </c>
      <c r="K1" s="26" t="s">
        <v>28</v>
      </c>
      <c r="L1" s="26" t="s">
        <v>8</v>
      </c>
      <c r="M1" s="26" t="s">
        <v>9</v>
      </c>
      <c r="N1" s="27" t="s">
        <v>19</v>
      </c>
      <c r="O1" s="27" t="s">
        <v>20</v>
      </c>
      <c r="P1" s="20" t="s">
        <v>24</v>
      </c>
      <c r="Q1" s="19" t="s">
        <v>25</v>
      </c>
      <c r="R1" s="19" t="s">
        <v>26</v>
      </c>
      <c r="S1" s="19" t="s">
        <v>23</v>
      </c>
      <c r="T1" s="19" t="s">
        <v>81</v>
      </c>
    </row>
    <row r="2" spans="1:20" ht="15" thickTop="1" x14ac:dyDescent="0.3">
      <c r="A2" s="31">
        <v>15409</v>
      </c>
      <c r="B2" s="33">
        <v>42429.505659722221</v>
      </c>
      <c r="C2" s="2" t="s">
        <v>51</v>
      </c>
      <c r="D2" t="s">
        <v>52</v>
      </c>
      <c r="E2" t="s">
        <v>36</v>
      </c>
      <c r="F2" t="s">
        <v>33</v>
      </c>
      <c r="G2" s="23">
        <v>37087</v>
      </c>
      <c r="H2" s="24" t="s">
        <v>53</v>
      </c>
      <c r="I2" s="1" t="s">
        <v>41</v>
      </c>
      <c r="J2" s="28">
        <v>22.99</v>
      </c>
      <c r="K2" s="28">
        <f t="shared" ref="K2:K14" si="0">J2</f>
        <v>22.99</v>
      </c>
      <c r="L2" s="28">
        <v>16.093</v>
      </c>
      <c r="M2" s="28">
        <v>2.1800000000000002</v>
      </c>
      <c r="N2" s="25">
        <f t="shared" ref="N2:N14" si="1">IF(M2=0,0,J2)</f>
        <v>22.99</v>
      </c>
      <c r="O2" s="25">
        <f t="shared" ref="O2:O14" si="2">IF(M2=0,J2,0)</f>
        <v>0</v>
      </c>
      <c r="Q2" s="1" t="str">
        <f t="shared" ref="Q2:Q14" si="3">IF(LEN(G2)=5,"","Invalid Zip")</f>
        <v/>
      </c>
      <c r="R2" s="1" t="str">
        <f t="shared" ref="R2:R14" si="4">IF(LEN(I2)=2,"","Invalid State")</f>
        <v/>
      </c>
      <c r="T2" s="34">
        <f>M2/J2</f>
        <v>9.4823836450630722E-2</v>
      </c>
    </row>
    <row r="3" spans="1:20" x14ac:dyDescent="0.3">
      <c r="A3" s="31">
        <v>15405</v>
      </c>
      <c r="B3" s="33">
        <v>42428.921655092592</v>
      </c>
      <c r="C3" s="2" t="s">
        <v>44</v>
      </c>
      <c r="D3" t="s">
        <v>39</v>
      </c>
      <c r="E3" t="s">
        <v>10</v>
      </c>
      <c r="F3" t="s">
        <v>11</v>
      </c>
      <c r="G3" s="23">
        <v>54016</v>
      </c>
      <c r="H3" s="24" t="s">
        <v>54</v>
      </c>
      <c r="I3" s="1" t="s">
        <v>55</v>
      </c>
      <c r="J3" s="28">
        <v>9.99</v>
      </c>
      <c r="K3" s="28">
        <f t="shared" si="0"/>
        <v>9.99</v>
      </c>
      <c r="L3" s="28">
        <v>6.9930000000000003</v>
      </c>
      <c r="M3" s="28">
        <v>0.55000000000000004</v>
      </c>
      <c r="N3" s="25">
        <f t="shared" si="1"/>
        <v>9.99</v>
      </c>
      <c r="O3" s="25">
        <f t="shared" si="2"/>
        <v>0</v>
      </c>
      <c r="Q3" s="1" t="str">
        <f t="shared" si="3"/>
        <v/>
      </c>
      <c r="R3" s="1" t="str">
        <f t="shared" si="4"/>
        <v/>
      </c>
      <c r="T3" s="34">
        <f t="shared" ref="T3:T14" si="5">M3/J3</f>
        <v>5.5055055055055056E-2</v>
      </c>
    </row>
    <row r="4" spans="1:20" x14ac:dyDescent="0.3">
      <c r="A4" s="31">
        <v>15397</v>
      </c>
      <c r="B4" s="33">
        <v>42423.795381944445</v>
      </c>
      <c r="C4" s="2" t="s">
        <v>45</v>
      </c>
      <c r="D4" t="s">
        <v>38</v>
      </c>
      <c r="E4" t="s">
        <v>10</v>
      </c>
      <c r="F4" t="s">
        <v>32</v>
      </c>
      <c r="G4" s="23">
        <v>95864</v>
      </c>
      <c r="H4" s="24" t="s">
        <v>56</v>
      </c>
      <c r="I4" s="1" t="s">
        <v>57</v>
      </c>
      <c r="J4" s="28">
        <v>8.99</v>
      </c>
      <c r="K4" s="28">
        <f t="shared" si="0"/>
        <v>8.99</v>
      </c>
      <c r="L4" s="28">
        <v>6.2930000000000001</v>
      </c>
      <c r="M4" s="28">
        <v>0</v>
      </c>
      <c r="N4" s="25">
        <f t="shared" si="1"/>
        <v>0</v>
      </c>
      <c r="O4" s="25">
        <f t="shared" si="2"/>
        <v>8.99</v>
      </c>
      <c r="Q4" s="1" t="str">
        <f t="shared" si="3"/>
        <v/>
      </c>
      <c r="R4" s="1" t="str">
        <f t="shared" si="4"/>
        <v/>
      </c>
      <c r="T4" s="34">
        <f t="shared" si="5"/>
        <v>0</v>
      </c>
    </row>
    <row r="5" spans="1:20" x14ac:dyDescent="0.3">
      <c r="A5" s="31">
        <v>15391</v>
      </c>
      <c r="B5" s="33">
        <v>42419.61513888889</v>
      </c>
      <c r="C5" s="2" t="s">
        <v>46</v>
      </c>
      <c r="D5" t="s">
        <v>47</v>
      </c>
      <c r="E5" t="s">
        <v>36</v>
      </c>
      <c r="F5" t="s">
        <v>33</v>
      </c>
      <c r="G5" s="23">
        <v>76119</v>
      </c>
      <c r="H5" s="24" t="s">
        <v>58</v>
      </c>
      <c r="I5" s="1" t="s">
        <v>34</v>
      </c>
      <c r="J5" s="28">
        <v>14.99</v>
      </c>
      <c r="K5" s="28">
        <f t="shared" si="0"/>
        <v>14.99</v>
      </c>
      <c r="L5" s="28">
        <v>10.493</v>
      </c>
      <c r="M5" s="28">
        <v>1.07</v>
      </c>
      <c r="N5" s="25">
        <f t="shared" si="1"/>
        <v>14.99</v>
      </c>
      <c r="O5" s="25">
        <f t="shared" si="2"/>
        <v>0</v>
      </c>
      <c r="Q5" s="1" t="str">
        <f t="shared" si="3"/>
        <v/>
      </c>
      <c r="R5" s="1" t="str">
        <f t="shared" si="4"/>
        <v/>
      </c>
      <c r="T5" s="34">
        <f t="shared" si="5"/>
        <v>7.1380920613742502E-2</v>
      </c>
    </row>
    <row r="6" spans="1:20" x14ac:dyDescent="0.3">
      <c r="A6" s="31">
        <v>15371</v>
      </c>
      <c r="B6" s="33">
        <v>42415.861076388886</v>
      </c>
      <c r="C6" s="2" t="s">
        <v>43</v>
      </c>
      <c r="D6" t="s">
        <v>40</v>
      </c>
      <c r="E6" t="s">
        <v>10</v>
      </c>
      <c r="F6" t="s">
        <v>32</v>
      </c>
      <c r="G6" s="23">
        <v>65548</v>
      </c>
      <c r="H6" s="24" t="s">
        <v>48</v>
      </c>
      <c r="I6" s="1" t="s">
        <v>49</v>
      </c>
      <c r="J6" s="28">
        <v>8.99</v>
      </c>
      <c r="K6" s="28">
        <f t="shared" si="0"/>
        <v>8.99</v>
      </c>
      <c r="L6" s="28">
        <v>6.2930000000000001</v>
      </c>
      <c r="M6" s="28">
        <v>0</v>
      </c>
      <c r="N6" s="25">
        <f t="shared" si="1"/>
        <v>0</v>
      </c>
      <c r="O6" s="25">
        <f t="shared" si="2"/>
        <v>8.99</v>
      </c>
      <c r="Q6" s="1" t="str">
        <f t="shared" si="3"/>
        <v/>
      </c>
      <c r="R6" s="1" t="str">
        <f t="shared" si="4"/>
        <v/>
      </c>
      <c r="T6" s="34">
        <f t="shared" si="5"/>
        <v>0</v>
      </c>
    </row>
    <row r="7" spans="1:20" x14ac:dyDescent="0.3">
      <c r="A7" s="31">
        <v>15368</v>
      </c>
      <c r="B7" s="33">
        <v>42415.548530092594</v>
      </c>
      <c r="C7" s="2" t="s">
        <v>59</v>
      </c>
      <c r="D7" t="s">
        <v>60</v>
      </c>
      <c r="E7" t="s">
        <v>10</v>
      </c>
      <c r="F7" t="s">
        <v>32</v>
      </c>
      <c r="G7" s="23">
        <v>48228</v>
      </c>
      <c r="H7" s="24" t="s">
        <v>61</v>
      </c>
      <c r="I7" s="1" t="s">
        <v>62</v>
      </c>
      <c r="J7" s="28">
        <v>8.99</v>
      </c>
      <c r="K7" s="28">
        <f t="shared" si="0"/>
        <v>8.99</v>
      </c>
      <c r="L7" s="28">
        <v>6.2930000000000001</v>
      </c>
      <c r="M7" s="28">
        <v>0</v>
      </c>
      <c r="N7" s="25">
        <f t="shared" si="1"/>
        <v>0</v>
      </c>
      <c r="O7" s="25">
        <f t="shared" si="2"/>
        <v>8.99</v>
      </c>
      <c r="Q7" s="1" t="str">
        <f t="shared" si="3"/>
        <v/>
      </c>
      <c r="R7" s="1" t="str">
        <f t="shared" si="4"/>
        <v/>
      </c>
      <c r="T7" s="34">
        <f t="shared" si="5"/>
        <v>0</v>
      </c>
    </row>
    <row r="8" spans="1:20" x14ac:dyDescent="0.3">
      <c r="A8" s="31">
        <v>15352</v>
      </c>
      <c r="B8" s="33">
        <v>42410.561840277776</v>
      </c>
      <c r="C8" s="2" t="s">
        <v>63</v>
      </c>
      <c r="D8" t="s">
        <v>64</v>
      </c>
      <c r="E8" t="s">
        <v>10</v>
      </c>
      <c r="F8" t="s">
        <v>65</v>
      </c>
      <c r="G8" s="23" t="s">
        <v>79</v>
      </c>
      <c r="H8" s="24" t="s">
        <v>66</v>
      </c>
      <c r="I8" s="1" t="s">
        <v>67</v>
      </c>
      <c r="J8" s="28">
        <v>19.989999999999998</v>
      </c>
      <c r="K8" s="28">
        <f t="shared" si="0"/>
        <v>19.989999999999998</v>
      </c>
      <c r="L8" s="28">
        <v>13.993</v>
      </c>
      <c r="M8" s="28">
        <v>0</v>
      </c>
      <c r="N8" s="25">
        <f t="shared" si="1"/>
        <v>0</v>
      </c>
      <c r="O8" s="25">
        <f t="shared" si="2"/>
        <v>19.989999999999998</v>
      </c>
      <c r="Q8" s="1" t="str">
        <f t="shared" si="3"/>
        <v/>
      </c>
      <c r="R8" s="1" t="str">
        <f t="shared" si="4"/>
        <v/>
      </c>
      <c r="T8" s="34">
        <f t="shared" si="5"/>
        <v>0</v>
      </c>
    </row>
    <row r="9" spans="1:20" x14ac:dyDescent="0.3">
      <c r="A9" s="31">
        <v>15350</v>
      </c>
      <c r="B9" s="33">
        <v>42409.691307870373</v>
      </c>
      <c r="C9" s="2" t="s">
        <v>63</v>
      </c>
      <c r="D9" t="s">
        <v>64</v>
      </c>
      <c r="E9" t="s">
        <v>10</v>
      </c>
      <c r="F9" t="s">
        <v>65</v>
      </c>
      <c r="G9" s="23">
        <v>10024</v>
      </c>
      <c r="H9" s="24" t="s">
        <v>68</v>
      </c>
      <c r="I9" s="1" t="s">
        <v>35</v>
      </c>
      <c r="J9" s="28">
        <v>19.989999999999998</v>
      </c>
      <c r="K9" s="28">
        <f t="shared" si="0"/>
        <v>19.989999999999998</v>
      </c>
      <c r="L9" s="28">
        <v>13.993</v>
      </c>
      <c r="M9" s="28">
        <v>0</v>
      </c>
      <c r="N9" s="25">
        <f t="shared" si="1"/>
        <v>0</v>
      </c>
      <c r="O9" s="25">
        <f t="shared" si="2"/>
        <v>19.989999999999998</v>
      </c>
      <c r="Q9" s="1" t="str">
        <f t="shared" si="3"/>
        <v/>
      </c>
      <c r="R9" s="1" t="str">
        <f t="shared" si="4"/>
        <v/>
      </c>
      <c r="T9" s="34">
        <f t="shared" si="5"/>
        <v>0</v>
      </c>
    </row>
    <row r="10" spans="1:20" x14ac:dyDescent="0.3">
      <c r="A10" s="31">
        <v>15332</v>
      </c>
      <c r="B10" s="33">
        <v>42406.708796296298</v>
      </c>
      <c r="C10" s="2" t="s">
        <v>69</v>
      </c>
      <c r="D10" t="s">
        <v>70</v>
      </c>
      <c r="E10" t="s">
        <v>71</v>
      </c>
      <c r="F10" t="s">
        <v>72</v>
      </c>
      <c r="G10" s="23">
        <v>31907</v>
      </c>
      <c r="H10" s="24" t="s">
        <v>73</v>
      </c>
      <c r="I10" s="1" t="s">
        <v>74</v>
      </c>
      <c r="J10" s="28">
        <v>22.07</v>
      </c>
      <c r="K10" s="28">
        <f t="shared" si="0"/>
        <v>22.07</v>
      </c>
      <c r="L10" s="28">
        <v>15.449</v>
      </c>
      <c r="M10" s="28">
        <v>0</v>
      </c>
      <c r="N10" s="25">
        <f t="shared" si="1"/>
        <v>0</v>
      </c>
      <c r="O10" s="25">
        <f t="shared" si="2"/>
        <v>22.07</v>
      </c>
      <c r="Q10" s="1" t="str">
        <f t="shared" si="3"/>
        <v/>
      </c>
      <c r="R10" s="1" t="str">
        <f t="shared" si="4"/>
        <v/>
      </c>
      <c r="T10" s="34">
        <f t="shared" si="5"/>
        <v>0</v>
      </c>
    </row>
    <row r="11" spans="1:20" x14ac:dyDescent="0.3">
      <c r="A11" s="31">
        <v>15318</v>
      </c>
      <c r="B11" s="33">
        <v>42403.808379629627</v>
      </c>
      <c r="C11" s="2" t="s">
        <v>63</v>
      </c>
      <c r="D11" t="s">
        <v>64</v>
      </c>
      <c r="E11" t="s">
        <v>10</v>
      </c>
      <c r="F11" t="s">
        <v>65</v>
      </c>
      <c r="G11" s="23" t="s">
        <v>80</v>
      </c>
      <c r="H11" s="24" t="s">
        <v>75</v>
      </c>
      <c r="I11" s="1" t="s">
        <v>76</v>
      </c>
      <c r="J11" s="28">
        <v>19.989999999999998</v>
      </c>
      <c r="K11" s="28">
        <f t="shared" si="0"/>
        <v>19.989999999999998</v>
      </c>
      <c r="L11" s="28">
        <v>13.993</v>
      </c>
      <c r="M11" s="28">
        <v>0</v>
      </c>
      <c r="N11" s="25">
        <f t="shared" si="1"/>
        <v>0</v>
      </c>
      <c r="O11" s="25">
        <f t="shared" si="2"/>
        <v>19.989999999999998</v>
      </c>
      <c r="Q11" s="1" t="str">
        <f t="shared" si="3"/>
        <v/>
      </c>
      <c r="R11" s="1" t="str">
        <f t="shared" si="4"/>
        <v/>
      </c>
      <c r="T11" s="34">
        <f t="shared" si="5"/>
        <v>0</v>
      </c>
    </row>
    <row r="12" spans="1:20" x14ac:dyDescent="0.3">
      <c r="A12" s="31">
        <v>15315</v>
      </c>
      <c r="B12" s="33">
        <v>42403.753217592595</v>
      </c>
      <c r="C12" s="2" t="s">
        <v>46</v>
      </c>
      <c r="D12" t="s">
        <v>47</v>
      </c>
      <c r="E12" t="s">
        <v>36</v>
      </c>
      <c r="F12" t="s">
        <v>33</v>
      </c>
      <c r="G12" s="23">
        <v>56649</v>
      </c>
      <c r="H12" s="24" t="s">
        <v>77</v>
      </c>
      <c r="I12" s="1" t="s">
        <v>78</v>
      </c>
      <c r="J12" s="28">
        <v>14.99</v>
      </c>
      <c r="K12" s="28">
        <f t="shared" si="0"/>
        <v>14.99</v>
      </c>
      <c r="L12" s="28">
        <v>10.493</v>
      </c>
      <c r="M12" s="28">
        <v>1.1100000000000001</v>
      </c>
      <c r="N12" s="25">
        <f t="shared" si="1"/>
        <v>14.99</v>
      </c>
      <c r="O12" s="25">
        <f t="shared" si="2"/>
        <v>0</v>
      </c>
      <c r="Q12" s="1" t="str">
        <f t="shared" si="3"/>
        <v/>
      </c>
      <c r="R12" s="1" t="str">
        <f t="shared" si="4"/>
        <v/>
      </c>
      <c r="T12" s="34">
        <f t="shared" si="5"/>
        <v>7.4049366244162779E-2</v>
      </c>
    </row>
    <row r="13" spans="1:20" x14ac:dyDescent="0.3">
      <c r="A13" s="31">
        <v>15313</v>
      </c>
      <c r="B13" s="33">
        <v>42403.514953703707</v>
      </c>
      <c r="C13" s="2" t="s">
        <v>46</v>
      </c>
      <c r="D13" t="s">
        <v>47</v>
      </c>
      <c r="E13" t="s">
        <v>36</v>
      </c>
      <c r="F13" t="s">
        <v>33</v>
      </c>
      <c r="G13" s="23">
        <v>79416</v>
      </c>
      <c r="H13" s="24" t="s">
        <v>50</v>
      </c>
      <c r="I13" s="1" t="s">
        <v>34</v>
      </c>
      <c r="J13" s="28">
        <v>14.99</v>
      </c>
      <c r="K13" s="28">
        <f t="shared" si="0"/>
        <v>14.99</v>
      </c>
      <c r="L13" s="28">
        <v>10.493</v>
      </c>
      <c r="M13" s="28">
        <v>1.24</v>
      </c>
      <c r="N13" s="25">
        <f t="shared" si="1"/>
        <v>14.99</v>
      </c>
      <c r="O13" s="25">
        <f t="shared" si="2"/>
        <v>0</v>
      </c>
      <c r="Q13" s="1" t="str">
        <f t="shared" si="3"/>
        <v/>
      </c>
      <c r="R13" s="1" t="str">
        <f t="shared" si="4"/>
        <v/>
      </c>
      <c r="T13" s="34">
        <f t="shared" si="5"/>
        <v>8.2721814543028682E-2</v>
      </c>
    </row>
    <row r="14" spans="1:20" x14ac:dyDescent="0.3">
      <c r="A14" s="31">
        <v>15305</v>
      </c>
      <c r="B14" s="33">
        <v>42402.848877314813</v>
      </c>
      <c r="C14" s="2" t="s">
        <v>42</v>
      </c>
      <c r="D14" t="s">
        <v>37</v>
      </c>
      <c r="E14" t="s">
        <v>36</v>
      </c>
      <c r="F14" t="s">
        <v>33</v>
      </c>
      <c r="G14" s="23">
        <v>56649</v>
      </c>
      <c r="H14" s="24" t="s">
        <v>77</v>
      </c>
      <c r="I14" s="1" t="s">
        <v>78</v>
      </c>
      <c r="J14" s="28">
        <v>14.99</v>
      </c>
      <c r="K14" s="28">
        <f t="shared" si="0"/>
        <v>14.99</v>
      </c>
      <c r="L14" s="28">
        <v>10.493</v>
      </c>
      <c r="M14" s="28">
        <v>1.1100000000000001</v>
      </c>
      <c r="N14" s="25">
        <f t="shared" si="1"/>
        <v>14.99</v>
      </c>
      <c r="O14" s="25">
        <f t="shared" si="2"/>
        <v>0</v>
      </c>
      <c r="Q14" s="1" t="str">
        <f t="shared" si="3"/>
        <v/>
      </c>
      <c r="R14" s="1" t="str">
        <f t="shared" si="4"/>
        <v/>
      </c>
      <c r="T14" s="34">
        <f t="shared" si="5"/>
        <v>7.4049366244162779E-2</v>
      </c>
    </row>
    <row r="15" spans="1:20" x14ac:dyDescent="0.3">
      <c r="T15" s="34"/>
    </row>
    <row r="16" spans="1:20" x14ac:dyDescent="0.3">
      <c r="T16" s="34"/>
    </row>
    <row r="17" spans="20:20" x14ac:dyDescent="0.3">
      <c r="T17" s="34"/>
    </row>
    <row r="18" spans="20:20" x14ac:dyDescent="0.3">
      <c r="T18" s="34"/>
    </row>
    <row r="19" spans="20:20" x14ac:dyDescent="0.3">
      <c r="T19" s="34"/>
    </row>
    <row r="20" spans="20:20" x14ac:dyDescent="0.3">
      <c r="T20" s="34"/>
    </row>
    <row r="21" spans="20:20" x14ac:dyDescent="0.3">
      <c r="T21" s="34"/>
    </row>
    <row r="22" spans="20:20" x14ac:dyDescent="0.3">
      <c r="T22" s="34"/>
    </row>
  </sheetData>
  <autoFilter ref="A1:S1"/>
  <sortState ref="A2:N2094">
    <sortCondition descending="1" ref="B1"/>
  </sortState>
  <conditionalFormatting sqref="T2:T25">
    <cfRule type="cellIs" dxfId="0" priority="1" operator="greaterThanOrEqual">
      <formula>0.1</formula>
    </cfRule>
  </conditionalFormatting>
  <dataValidations count="3">
    <dataValidation type="textLength" operator="equal" allowBlank="1" showInputMessage="1" showErrorMessage="1" sqref="G1:G1048576">
      <formula1>5</formula1>
    </dataValidation>
    <dataValidation operator="equal" allowBlank="1" showInputMessage="1" showErrorMessage="1" sqref="P1:P1048576"/>
    <dataValidation type="textLength" operator="equal" showInputMessage="1" showErrorMessage="1" sqref="I1:I1048576">
      <formula1>2</formula1>
    </dataValidation>
  </dataValidation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 Summary</vt:lpstr>
      <vt:lpstr>2016-February</vt:lpstr>
    </vt:vector>
  </TitlesOfParts>
  <Company>Cisco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Denzel (jdenzel)</dc:creator>
  <cp:lastModifiedBy>Jason Denzel</cp:lastModifiedBy>
  <dcterms:created xsi:type="dcterms:W3CDTF">2012-09-07T18:04:22Z</dcterms:created>
  <dcterms:modified xsi:type="dcterms:W3CDTF">2016-03-09T00:32:12Z</dcterms:modified>
</cp:coreProperties>
</file>