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RM Books-Bloomsbury Publishing-" sheetId="1" r:id="rId1"/>
  </sheets>
  <calcPr calcId="145621"/>
</workbook>
</file>

<file path=xl/calcChain.xml><?xml version="1.0" encoding="utf-8"?>
<calcChain xmlns="http://schemas.openxmlformats.org/spreadsheetml/2006/main">
  <c r="AB59" i="1" l="1"/>
  <c r="C2" i="1"/>
  <c r="D2" i="1"/>
  <c r="M2" i="1"/>
  <c r="N2" i="1"/>
  <c r="O2" i="1"/>
  <c r="P2" i="1"/>
  <c r="AC2" i="1"/>
  <c r="AO2" i="1"/>
  <c r="C3" i="1"/>
  <c r="D3" i="1"/>
  <c r="M3" i="1"/>
  <c r="N3" i="1"/>
  <c r="O3" i="1"/>
  <c r="P3" i="1"/>
  <c r="AC3" i="1"/>
  <c r="AO3" i="1"/>
  <c r="C4" i="1"/>
  <c r="D4" i="1"/>
  <c r="M4" i="1"/>
  <c r="N4" i="1"/>
  <c r="O4" i="1"/>
  <c r="P4" i="1"/>
  <c r="AC4" i="1"/>
  <c r="AO4" i="1"/>
  <c r="C5" i="1"/>
  <c r="D5" i="1"/>
  <c r="M5" i="1"/>
  <c r="N5" i="1"/>
  <c r="O5" i="1"/>
  <c r="P5" i="1"/>
  <c r="AC5" i="1"/>
  <c r="AO5" i="1"/>
  <c r="C6" i="1"/>
  <c r="D6" i="1"/>
  <c r="M6" i="1"/>
  <c r="N6" i="1"/>
  <c r="O6" i="1"/>
  <c r="P6" i="1"/>
  <c r="AC6" i="1"/>
  <c r="AO6" i="1"/>
  <c r="C7" i="1"/>
  <c r="D7" i="1"/>
  <c r="M7" i="1"/>
  <c r="N7" i="1"/>
  <c r="O7" i="1"/>
  <c r="P7" i="1"/>
  <c r="AC7" i="1"/>
  <c r="AO7" i="1"/>
  <c r="C8" i="1"/>
  <c r="D8" i="1"/>
  <c r="M8" i="1"/>
  <c r="N8" i="1"/>
  <c r="O8" i="1"/>
  <c r="P8" i="1"/>
  <c r="AC8" i="1"/>
  <c r="AO8" i="1"/>
  <c r="C9" i="1"/>
  <c r="D9" i="1"/>
  <c r="M9" i="1"/>
  <c r="N9" i="1"/>
  <c r="O9" i="1"/>
  <c r="P9" i="1"/>
  <c r="AC9" i="1"/>
  <c r="AO9" i="1"/>
  <c r="C10" i="1"/>
  <c r="D10" i="1"/>
  <c r="M10" i="1"/>
  <c r="N10" i="1"/>
  <c r="O10" i="1"/>
  <c r="P10" i="1"/>
  <c r="AC10" i="1"/>
  <c r="AO10" i="1"/>
  <c r="C11" i="1"/>
  <c r="D11" i="1"/>
  <c r="M11" i="1"/>
  <c r="N11" i="1"/>
  <c r="O11" i="1"/>
  <c r="P11" i="1"/>
  <c r="AC11" i="1"/>
  <c r="AO11" i="1"/>
  <c r="C12" i="1"/>
  <c r="D12" i="1"/>
  <c r="M12" i="1"/>
  <c r="N12" i="1"/>
  <c r="O12" i="1"/>
  <c r="P12" i="1"/>
  <c r="AC12" i="1"/>
  <c r="AO12" i="1"/>
  <c r="C13" i="1"/>
  <c r="D13" i="1"/>
  <c r="M13" i="1"/>
  <c r="N13" i="1"/>
  <c r="O13" i="1"/>
  <c r="P13" i="1"/>
  <c r="AC13" i="1"/>
  <c r="AO13" i="1"/>
  <c r="C14" i="1"/>
  <c r="D14" i="1"/>
  <c r="M14" i="1"/>
  <c r="N14" i="1"/>
  <c r="O14" i="1"/>
  <c r="P14" i="1"/>
  <c r="AC14" i="1"/>
  <c r="AO14" i="1"/>
  <c r="C15" i="1"/>
  <c r="D15" i="1"/>
  <c r="M15" i="1"/>
  <c r="N15" i="1"/>
  <c r="O15" i="1"/>
  <c r="P15" i="1"/>
  <c r="AC15" i="1"/>
  <c r="AO15" i="1"/>
  <c r="C16" i="1"/>
  <c r="D16" i="1"/>
  <c r="M16" i="1"/>
  <c r="N16" i="1"/>
  <c r="O16" i="1"/>
  <c r="P16" i="1"/>
  <c r="AC16" i="1"/>
  <c r="AO16" i="1"/>
  <c r="C17" i="1"/>
  <c r="D17" i="1"/>
  <c r="M17" i="1"/>
  <c r="N17" i="1"/>
  <c r="O17" i="1"/>
  <c r="P17" i="1"/>
  <c r="AC17" i="1"/>
  <c r="AO17" i="1"/>
  <c r="C18" i="1"/>
  <c r="D18" i="1"/>
  <c r="M18" i="1"/>
  <c r="N18" i="1"/>
  <c r="O18" i="1"/>
  <c r="P18" i="1"/>
  <c r="AC18" i="1"/>
  <c r="AO18" i="1"/>
  <c r="C19" i="1"/>
  <c r="D19" i="1"/>
  <c r="M19" i="1"/>
  <c r="N19" i="1"/>
  <c r="O19" i="1"/>
  <c r="P19" i="1"/>
  <c r="AC19" i="1"/>
  <c r="AO19" i="1"/>
  <c r="C20" i="1"/>
  <c r="D20" i="1"/>
  <c r="M20" i="1"/>
  <c r="N20" i="1"/>
  <c r="O20" i="1"/>
  <c r="P20" i="1"/>
  <c r="AC20" i="1"/>
  <c r="AO20" i="1"/>
  <c r="C21" i="1"/>
  <c r="D21" i="1"/>
  <c r="M21" i="1"/>
  <c r="N21" i="1"/>
  <c r="O21" i="1"/>
  <c r="P21" i="1"/>
  <c r="AC21" i="1"/>
  <c r="AO21" i="1"/>
  <c r="C22" i="1"/>
  <c r="D22" i="1"/>
  <c r="M22" i="1"/>
  <c r="N22" i="1"/>
  <c r="O22" i="1"/>
  <c r="P22" i="1"/>
  <c r="AC22" i="1"/>
  <c r="AO22" i="1"/>
  <c r="C23" i="1"/>
  <c r="D23" i="1"/>
  <c r="M23" i="1"/>
  <c r="N23" i="1"/>
  <c r="O23" i="1"/>
  <c r="P23" i="1"/>
  <c r="AC23" i="1"/>
  <c r="AO23" i="1"/>
  <c r="C24" i="1"/>
  <c r="D24" i="1"/>
  <c r="M24" i="1"/>
  <c r="N24" i="1"/>
  <c r="O24" i="1"/>
  <c r="P24" i="1"/>
  <c r="AC24" i="1"/>
  <c r="AO24" i="1"/>
  <c r="C25" i="1"/>
  <c r="D25" i="1"/>
  <c r="M25" i="1"/>
  <c r="N25" i="1"/>
  <c r="O25" i="1"/>
  <c r="P25" i="1"/>
  <c r="AC25" i="1"/>
  <c r="AO25" i="1"/>
  <c r="C26" i="1"/>
  <c r="D26" i="1"/>
  <c r="M26" i="1"/>
  <c r="N26" i="1"/>
  <c r="O26" i="1"/>
  <c r="P26" i="1"/>
  <c r="AC26" i="1"/>
  <c r="AO26" i="1"/>
  <c r="C27" i="1"/>
  <c r="D27" i="1"/>
  <c r="M27" i="1"/>
  <c r="N27" i="1"/>
  <c r="O27" i="1"/>
  <c r="P27" i="1"/>
  <c r="AC27" i="1"/>
  <c r="AO27" i="1"/>
  <c r="C28" i="1"/>
  <c r="D28" i="1"/>
  <c r="M28" i="1"/>
  <c r="N28" i="1"/>
  <c r="O28" i="1"/>
  <c r="P28" i="1"/>
  <c r="AC28" i="1"/>
  <c r="AO28" i="1"/>
  <c r="C29" i="1"/>
  <c r="D29" i="1"/>
  <c r="M29" i="1"/>
  <c r="N29" i="1"/>
  <c r="O29" i="1"/>
  <c r="P29" i="1"/>
  <c r="AC29" i="1"/>
  <c r="AO29" i="1"/>
  <c r="C30" i="1"/>
  <c r="D30" i="1"/>
  <c r="M30" i="1"/>
  <c r="N30" i="1"/>
  <c r="O30" i="1"/>
  <c r="P30" i="1"/>
  <c r="AC30" i="1"/>
  <c r="AO30" i="1"/>
  <c r="C31" i="1"/>
  <c r="D31" i="1"/>
  <c r="M31" i="1"/>
  <c r="N31" i="1"/>
  <c r="O31" i="1"/>
  <c r="P31" i="1"/>
  <c r="AC31" i="1"/>
  <c r="AO31" i="1"/>
  <c r="C32" i="1"/>
  <c r="D32" i="1"/>
  <c r="M32" i="1"/>
  <c r="N32" i="1"/>
  <c r="O32" i="1"/>
  <c r="P32" i="1"/>
  <c r="AC32" i="1"/>
  <c r="AO32" i="1"/>
  <c r="C33" i="1"/>
  <c r="D33" i="1"/>
  <c r="M33" i="1"/>
  <c r="N33" i="1"/>
  <c r="O33" i="1"/>
  <c r="P33" i="1"/>
  <c r="AC33" i="1"/>
  <c r="AO33" i="1"/>
  <c r="C34" i="1"/>
  <c r="D34" i="1"/>
  <c r="M34" i="1"/>
  <c r="N34" i="1"/>
  <c r="O34" i="1"/>
  <c r="P34" i="1"/>
  <c r="AC34" i="1"/>
  <c r="AO34" i="1"/>
  <c r="C35" i="1"/>
  <c r="D35" i="1"/>
  <c r="M35" i="1"/>
  <c r="N35" i="1"/>
  <c r="O35" i="1"/>
  <c r="P35" i="1"/>
  <c r="AC35" i="1"/>
  <c r="AO35" i="1"/>
  <c r="C36" i="1"/>
  <c r="D36" i="1"/>
  <c r="M36" i="1"/>
  <c r="N36" i="1"/>
  <c r="O36" i="1"/>
  <c r="P36" i="1"/>
  <c r="AC36" i="1"/>
  <c r="AO36" i="1"/>
  <c r="C37" i="1"/>
  <c r="D37" i="1"/>
  <c r="M37" i="1"/>
  <c r="N37" i="1"/>
  <c r="O37" i="1"/>
  <c r="P37" i="1"/>
  <c r="AC37" i="1"/>
  <c r="AO37" i="1"/>
  <c r="C38" i="1"/>
  <c r="D38" i="1"/>
  <c r="M38" i="1"/>
  <c r="N38" i="1"/>
  <c r="O38" i="1"/>
  <c r="P38" i="1"/>
  <c r="AC38" i="1"/>
  <c r="AO38" i="1"/>
  <c r="C39" i="1"/>
  <c r="D39" i="1"/>
  <c r="M39" i="1"/>
  <c r="N39" i="1"/>
  <c r="O39" i="1"/>
  <c r="P39" i="1"/>
  <c r="AC39" i="1"/>
  <c r="AO39" i="1"/>
  <c r="C40" i="1"/>
  <c r="D40" i="1"/>
  <c r="M40" i="1"/>
  <c r="N40" i="1"/>
  <c r="O40" i="1"/>
  <c r="P40" i="1"/>
  <c r="AC40" i="1"/>
  <c r="AO40" i="1"/>
  <c r="C41" i="1"/>
  <c r="D41" i="1"/>
  <c r="M41" i="1"/>
  <c r="N41" i="1"/>
  <c r="O41" i="1"/>
  <c r="P41" i="1"/>
  <c r="AC41" i="1"/>
  <c r="AO41" i="1"/>
  <c r="C42" i="1"/>
  <c r="D42" i="1"/>
  <c r="M42" i="1"/>
  <c r="N42" i="1"/>
  <c r="O42" i="1"/>
  <c r="P42" i="1"/>
  <c r="AC42" i="1"/>
  <c r="AO42" i="1"/>
  <c r="C43" i="1"/>
  <c r="D43" i="1"/>
  <c r="M43" i="1"/>
  <c r="N43" i="1"/>
  <c r="O43" i="1"/>
  <c r="P43" i="1"/>
  <c r="AC43" i="1"/>
  <c r="AO43" i="1"/>
  <c r="C44" i="1"/>
  <c r="D44" i="1"/>
  <c r="M44" i="1"/>
  <c r="N44" i="1"/>
  <c r="O44" i="1"/>
  <c r="P44" i="1"/>
  <c r="AC44" i="1"/>
  <c r="AO44" i="1"/>
  <c r="C45" i="1"/>
  <c r="D45" i="1"/>
  <c r="M45" i="1"/>
  <c r="N45" i="1"/>
  <c r="O45" i="1"/>
  <c r="P45" i="1"/>
  <c r="AC45" i="1"/>
  <c r="AO45" i="1"/>
  <c r="C46" i="1"/>
  <c r="D46" i="1"/>
  <c r="M46" i="1"/>
  <c r="N46" i="1"/>
  <c r="O46" i="1"/>
  <c r="P46" i="1"/>
  <c r="AC46" i="1"/>
  <c r="AO46" i="1"/>
  <c r="C47" i="1"/>
  <c r="D47" i="1"/>
  <c r="M47" i="1"/>
  <c r="N47" i="1"/>
  <c r="O47" i="1"/>
  <c r="P47" i="1"/>
  <c r="AC47" i="1"/>
  <c r="AO47" i="1"/>
  <c r="C48" i="1"/>
  <c r="D48" i="1"/>
  <c r="M48" i="1"/>
  <c r="N48" i="1"/>
  <c r="O48" i="1"/>
  <c r="P48" i="1"/>
  <c r="AC48" i="1"/>
  <c r="AO48" i="1"/>
  <c r="C49" i="1"/>
  <c r="D49" i="1"/>
  <c r="M49" i="1"/>
  <c r="N49" i="1"/>
  <c r="O49" i="1"/>
  <c r="P49" i="1"/>
  <c r="AC49" i="1"/>
  <c r="AO49" i="1"/>
  <c r="C50" i="1"/>
  <c r="D50" i="1"/>
  <c r="M50" i="1"/>
  <c r="N50" i="1"/>
  <c r="O50" i="1"/>
  <c r="P50" i="1"/>
  <c r="AC50" i="1"/>
  <c r="AO50" i="1"/>
  <c r="C51" i="1"/>
  <c r="D51" i="1"/>
  <c r="M51" i="1"/>
  <c r="N51" i="1"/>
  <c r="O51" i="1"/>
  <c r="P51" i="1"/>
  <c r="AC51" i="1"/>
  <c r="AO51" i="1"/>
  <c r="C52" i="1"/>
  <c r="D52" i="1"/>
  <c r="M52" i="1"/>
  <c r="N52" i="1"/>
  <c r="O52" i="1"/>
  <c r="P52" i="1"/>
  <c r="AC52" i="1"/>
  <c r="AO52" i="1"/>
  <c r="C53" i="1"/>
  <c r="D53" i="1"/>
  <c r="M53" i="1"/>
  <c r="N53" i="1"/>
  <c r="O53" i="1"/>
  <c r="P53" i="1"/>
  <c r="AC53" i="1"/>
  <c r="AO53" i="1"/>
  <c r="C54" i="1"/>
  <c r="D54" i="1"/>
  <c r="M54" i="1"/>
  <c r="N54" i="1"/>
  <c r="O54" i="1"/>
  <c r="P54" i="1"/>
  <c r="AC54" i="1"/>
  <c r="AO54" i="1"/>
  <c r="C55" i="1"/>
  <c r="D55" i="1"/>
  <c r="M55" i="1"/>
  <c r="N55" i="1"/>
  <c r="O55" i="1"/>
  <c r="P55" i="1"/>
  <c r="AC55" i="1"/>
  <c r="AO55" i="1"/>
  <c r="C56" i="1"/>
  <c r="D56" i="1"/>
  <c r="M56" i="1"/>
  <c r="N56" i="1"/>
  <c r="O56" i="1"/>
  <c r="P56" i="1"/>
  <c r="AC56" i="1"/>
  <c r="AO56" i="1"/>
  <c r="C57" i="1"/>
  <c r="D57" i="1"/>
  <c r="M57" i="1"/>
  <c r="N57" i="1"/>
  <c r="O57" i="1"/>
  <c r="P57" i="1"/>
  <c r="AC57" i="1"/>
  <c r="AO57" i="1"/>
  <c r="C58" i="1"/>
  <c r="D58" i="1"/>
  <c r="M58" i="1"/>
  <c r="N58" i="1"/>
  <c r="O58" i="1"/>
  <c r="P58" i="1"/>
  <c r="AC58" i="1"/>
  <c r="AO58" i="1"/>
</calcChain>
</file>

<file path=xl/sharedStrings.xml><?xml version="1.0" encoding="utf-8"?>
<sst xmlns="http://schemas.openxmlformats.org/spreadsheetml/2006/main" count="1052" uniqueCount="156">
  <si>
    <t>Report ID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</si>
  <si>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</si>
  <si>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</si>
  <si>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</si>
  <si>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</si>
  <si>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</si>
  <si>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</si>
  <si>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Seller Party</t>
  </si>
  <si>
    <t>Publisher Party</t>
  </si>
  <si>
    <t>SupplierParty</t>
  </si>
  <si>
    <t>Line Item ID</t>
  </si>
  <si>
    <t>Transaction date</t>
  </si>
  <si>
    <t>Agents transaction id</t>
  </si>
  <si>
    <t>Line Item Reference type</t>
  </si>
  <si>
    <t>Main product type</t>
  </si>
  <si>
    <t>Main Product ID</t>
  </si>
  <si>
    <t>Product title</t>
  </si>
  <si>
    <t>Product author(s)</t>
  </si>
  <si>
    <t>Publisher ID</t>
  </si>
  <si>
    <t>Publisher Name</t>
  </si>
  <si>
    <t>Imprint Name</t>
  </si>
  <si>
    <t>Product format</t>
  </si>
  <si>
    <t>Purchase type</t>
  </si>
  <si>
    <t>Purchase period</t>
  </si>
  <si>
    <t>Usage type</t>
  </si>
  <si>
    <t>Gross sold quantity</t>
  </si>
  <si>
    <t>Returned/refunded quantity</t>
  </si>
  <si>
    <t>Net sold quantity</t>
  </si>
  <si>
    <t>Class of trade / sale</t>
  </si>
  <si>
    <t>Postal code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</si>
  <si>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</si>
  <si>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</si>
  <si>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</si>
  <si>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</si>
  <si>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</si>
  <si>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</si>
  <si>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Returned/refunded value</t>
  </si>
  <si>
    <t>Net value before fees</t>
  </si>
  <si>
    <t>Fee type 1</t>
  </si>
  <si>
    <t>Fee amount 1</t>
  </si>
  <si>
    <t>Fee source 1</t>
  </si>
  <si>
    <t>Proceeds of sale due to publisher</t>
  </si>
  <si>
    <t>Total number of Line items</t>
  </si>
  <si>
    <t>Total gross sold quantity</t>
  </si>
  <si>
    <t>Total returned/ refunded quantity</t>
  </si>
  <si>
    <t>Total net sold quantity</t>
  </si>
  <si>
    <t>Total gross sold value</t>
  </si>
  <si>
    <t>Total returned/refunded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</si>
  <si>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</si>
  <si>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</si>
  <si>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</si>
  <si>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</si>
  <si>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</si>
  <si>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</si>
  <si>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GBP</t>
  </si>
  <si>
    <t>RMBooks</t>
  </si>
  <si>
    <t>Bloomsbury Publishing</t>
  </si>
  <si>
    <t>There's a Boy in the Girls' Bathroom</t>
  </si>
  <si>
    <t>Louis Sachar</t>
  </si>
  <si>
    <t>BLO</t>
  </si>
  <si>
    <t>Bloomsbury Childrens</t>
  </si>
  <si>
    <t>E101</t>
  </si>
  <si>
    <t>Rental</t>
  </si>
  <si>
    <t>30 days</t>
  </si>
  <si>
    <t>Individual</t>
  </si>
  <si>
    <t>CR0</t>
  </si>
  <si>
    <t>GB</t>
  </si>
  <si>
    <t>RMB</t>
  </si>
  <si>
    <t>RM Books</t>
  </si>
  <si>
    <t>El Clasico: Barcelona v Real Madrid</t>
  </si>
  <si>
    <t>Richard Fitzpatrick</t>
  </si>
  <si>
    <t>365 days</t>
  </si>
  <si>
    <t>Library</t>
  </si>
  <si>
    <t>NP19</t>
  </si>
  <si>
    <t>The Snowy Owl</t>
  </si>
  <si>
    <t>Eugene Potapov</t>
  </si>
  <si>
    <t>Poyser</t>
  </si>
  <si>
    <t>Refugee Boy</t>
  </si>
  <si>
    <t>Benjamin Zephaniah</t>
  </si>
  <si>
    <t>7 days</t>
  </si>
  <si>
    <t>ox14</t>
  </si>
  <si>
    <t>A Question of Magic</t>
  </si>
  <si>
    <t>E. D. Baker</t>
  </si>
  <si>
    <t>LS12</t>
  </si>
  <si>
    <t>Legacy of Blood</t>
  </si>
  <si>
    <t>Michael Ford</t>
  </si>
  <si>
    <t>Paper Towns</t>
  </si>
  <si>
    <t>John Green</t>
  </si>
  <si>
    <t>Whispering to Witches</t>
  </si>
  <si>
    <t>Anna Dale</t>
  </si>
  <si>
    <t>Killing Rachel</t>
  </si>
  <si>
    <t>Anne Cassidy</t>
  </si>
  <si>
    <t>The Cardturner</t>
  </si>
  <si>
    <t>Small Steps</t>
  </si>
  <si>
    <t>Holes</t>
  </si>
  <si>
    <t>Drawing with Light</t>
  </si>
  <si>
    <t>Julia Green</t>
  </si>
  <si>
    <t>Girls, Muddy, Moody Yet Magnificent</t>
  </si>
  <si>
    <t>Sue Limb</t>
  </si>
  <si>
    <t>The Mystery of Wickworth Manor</t>
  </si>
  <si>
    <t>Elen Caldecott</t>
  </si>
  <si>
    <t>Girls, Guilty But Somehow Glorious</t>
  </si>
  <si>
    <t>Nightmare Movies</t>
  </si>
  <si>
    <t>Kim Newman</t>
  </si>
  <si>
    <t>Anne Frank</t>
  </si>
  <si>
    <t>Melissa MÁ¼ller</t>
  </si>
  <si>
    <t>M14</t>
  </si>
  <si>
    <t>Madame Pamplemousse and the Time-Travelling Café</t>
  </si>
  <si>
    <t>Rupert Kingfisher</t>
  </si>
  <si>
    <t>M24</t>
  </si>
  <si>
    <t>IP11</t>
  </si>
  <si>
    <t>Gossip Girl 1 - TV tie-in edition</t>
  </si>
  <si>
    <t>Cecily von Ziegesar</t>
  </si>
  <si>
    <t>100 days</t>
  </si>
  <si>
    <t>RG40</t>
  </si>
  <si>
    <t>Tyme's End</t>
  </si>
  <si>
    <t>B.R. Collins</t>
  </si>
  <si>
    <t>Kung Fu Trip (Quick Reads Edition)</t>
  </si>
  <si>
    <t>Fortunately, the Milk . . .</t>
  </si>
  <si>
    <t>Neil Gaiman</t>
  </si>
  <si>
    <t>Tq2</t>
  </si>
  <si>
    <t>H.I.V.E. (Higher Institute of Villainous Education)</t>
  </si>
  <si>
    <t>Mark Walden</t>
  </si>
  <si>
    <t>The Declaration</t>
  </si>
  <si>
    <t>Gemma Malley</t>
  </si>
  <si>
    <t>Coraline</t>
  </si>
  <si>
    <t>H.I.V.E. 2: The Overlord Protocol</t>
  </si>
  <si>
    <t>Hostage Three</t>
  </si>
  <si>
    <t>Nick Lake</t>
  </si>
  <si>
    <t>Dogs Don't Tell Jokes</t>
  </si>
  <si>
    <t>S41</t>
  </si>
  <si>
    <t>Marvin Redpost: Class President</t>
  </si>
  <si>
    <t>Princess Ponies 4: A Unicorn Adventure!</t>
  </si>
  <si>
    <t>Chloe Ryder</t>
  </si>
  <si>
    <t>LL30</t>
  </si>
  <si>
    <t>The Stupid Footballer is Dead</t>
  </si>
  <si>
    <t>Paul McVeigh</t>
  </si>
  <si>
    <t>Bloomsbury Sport</t>
  </si>
  <si>
    <t>Marvin Redpost: Alone in His Teacher's House</t>
  </si>
  <si>
    <t>Fitter, Faster, Funnier Football</t>
  </si>
  <si>
    <t>Michael Cox</t>
  </si>
  <si>
    <t>A&amp;C Black Childrens &amp; Educational</t>
  </si>
  <si>
    <t>Purchase</t>
  </si>
  <si>
    <t>-</t>
  </si>
  <si>
    <t>Maradona</t>
  </si>
  <si>
    <t>Jimmy Burns</t>
  </si>
  <si>
    <t>Bloomsbury Paperbacks</t>
  </si>
  <si>
    <t>My Love Lies Bleeding</t>
  </si>
  <si>
    <t>Alyxandra Harvey</t>
  </si>
  <si>
    <t>Princess Ponies 1: A Magical Friend</t>
  </si>
  <si>
    <t>S2</t>
  </si>
  <si>
    <t>The Tiger-Skin Rug</t>
  </si>
  <si>
    <t>Gerald Rose</t>
  </si>
  <si>
    <t>Earthfall</t>
  </si>
  <si>
    <t>Alan Turing</t>
  </si>
  <si>
    <t>Jim Eldridge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</si>
</sst>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8" fontId="0" fillId="0" borderId="0" xfId="0" applyNumberFormat="1"/>
    <xf numFmtId="10" fontId="0" fillId="0" borderId="0" xfId="0" applyNumberFormat="1"/>
    <xf numFmtId="0" fontId="0" fillId="33" borderId="0" xfId="0" applyFill="1"/>
    <xf numFmtId="8" fontId="0" fillId="33" borderId="0" xfId="0" applyNumberFormat="1" applyFill="1"/>
    <xf numFmtId="0" fontId="16" fillId="33" borderId="0" xfId="0" applyFont="1" applyFill="1"/>
    <xf numFmtId="8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9"/>
  <sheetViews>
    <sheetView tabSelected="1" topLeftCell="Y31" workbookViewId="0">
      <selection activeCell="AP59" sqref="AP59"/>
    </sheetView>
  </sheetViews>
  <sheetFormatPr defaultRowHeight="15" x14ac:dyDescent="0.25"/>
  <cols>
    <col min="2" max="2" width="10.42578125" customWidth="1"/>
    <col min="6" max="7" width="13.28515625" customWidth="1"/>
    <col min="12" max="12" width="14.140625" customWidth="1"/>
    <col min="28" max="28" width="9.140625" style="4"/>
    <col min="42" max="42" width="36.85546875" style="4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4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6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25">
      <c r="A2">
        <v>14</v>
      </c>
      <c r="B2" s="1">
        <v>42164</v>
      </c>
      <c r="C2" t="str">
        <f t="shared" ref="C2:D21" si="0">"01"</f>
        <v>01</v>
      </c>
      <c r="D2" t="str">
        <f t="shared" si="0"/>
        <v>01</v>
      </c>
      <c r="E2" t="s">
        <v>54</v>
      </c>
      <c r="F2" s="1">
        <v>42125</v>
      </c>
      <c r="G2" s="1">
        <v>42155</v>
      </c>
      <c r="H2" t="s">
        <v>55</v>
      </c>
      <c r="I2" t="s">
        <v>56</v>
      </c>
      <c r="J2" t="s">
        <v>56</v>
      </c>
      <c r="K2">
        <v>1</v>
      </c>
      <c r="L2" s="1">
        <v>42125</v>
      </c>
      <c r="M2" t="str">
        <f>""</f>
        <v/>
      </c>
      <c r="N2" t="str">
        <f t="shared" ref="N2:N33" si="1">"01"</f>
        <v>01</v>
      </c>
      <c r="O2" t="str">
        <f t="shared" ref="O2:O33" si="2">"15"</f>
        <v>15</v>
      </c>
      <c r="P2" t="str">
        <f>"9781408818640"</f>
        <v>9781408818640</v>
      </c>
      <c r="Q2" t="s">
        <v>57</v>
      </c>
      <c r="R2" t="s">
        <v>58</v>
      </c>
      <c r="S2" t="s">
        <v>59</v>
      </c>
      <c r="T2" t="s">
        <v>56</v>
      </c>
      <c r="U2" t="s">
        <v>60</v>
      </c>
      <c r="V2" t="s">
        <v>61</v>
      </c>
      <c r="W2" t="s">
        <v>62</v>
      </c>
      <c r="X2" t="s">
        <v>63</v>
      </c>
      <c r="Y2" t="s">
        <v>64</v>
      </c>
      <c r="Z2">
        <v>1</v>
      </c>
      <c r="AA2">
        <v>0</v>
      </c>
      <c r="AB2" s="4">
        <v>1</v>
      </c>
      <c r="AC2" t="str">
        <f t="shared" ref="AC2:AC33" si="3">"02"</f>
        <v>02</v>
      </c>
      <c r="AD2" t="s">
        <v>65</v>
      </c>
      <c r="AE2" t="s">
        <v>66</v>
      </c>
      <c r="AF2" s="2">
        <v>1.5</v>
      </c>
      <c r="AG2">
        <v>43</v>
      </c>
      <c r="AH2" t="s">
        <v>54</v>
      </c>
      <c r="AI2" s="3">
        <v>0</v>
      </c>
      <c r="AJ2" s="2">
        <v>1.5</v>
      </c>
      <c r="AK2" s="2">
        <v>0</v>
      </c>
      <c r="AL2" s="2">
        <v>1.5</v>
      </c>
      <c r="AM2">
        <v>0</v>
      </c>
      <c r="AN2" s="2">
        <v>0.45379999999999998</v>
      </c>
      <c r="AO2" t="str">
        <f t="shared" ref="AO2:AO33" si="4">"02"</f>
        <v>02</v>
      </c>
      <c r="AP2" s="5">
        <v>1.05</v>
      </c>
      <c r="AQ2">
        <v>57</v>
      </c>
      <c r="AR2">
        <v>76</v>
      </c>
      <c r="AS2">
        <v>0</v>
      </c>
      <c r="AT2">
        <v>76</v>
      </c>
      <c r="AU2" s="2">
        <v>323.60449999999997</v>
      </c>
      <c r="AV2" s="2">
        <v>0</v>
      </c>
      <c r="AW2" s="2">
        <v>323.60449999999997</v>
      </c>
      <c r="AX2" s="2">
        <v>97.233099999999993</v>
      </c>
      <c r="AY2" s="2">
        <v>226.52330000000001</v>
      </c>
      <c r="AZ2" t="s">
        <v>67</v>
      </c>
      <c r="BA2" t="s">
        <v>68</v>
      </c>
      <c r="BB2">
        <v>1</v>
      </c>
    </row>
    <row r="3" spans="1:54" x14ac:dyDescent="0.25">
      <c r="A3">
        <v>14</v>
      </c>
      <c r="B3" s="1">
        <v>42164</v>
      </c>
      <c r="C3" t="str">
        <f t="shared" si="0"/>
        <v>01</v>
      </c>
      <c r="D3" t="str">
        <f t="shared" si="0"/>
        <v>01</v>
      </c>
      <c r="E3" t="s">
        <v>54</v>
      </c>
      <c r="F3" s="1">
        <v>42125</v>
      </c>
      <c r="G3" s="1">
        <v>42155</v>
      </c>
      <c r="H3" t="s">
        <v>55</v>
      </c>
      <c r="I3" t="s">
        <v>56</v>
      </c>
      <c r="J3" t="s">
        <v>56</v>
      </c>
      <c r="K3">
        <v>2</v>
      </c>
      <c r="L3" s="1">
        <v>42125</v>
      </c>
      <c r="M3" t="str">
        <f>""</f>
        <v/>
      </c>
      <c r="N3" t="str">
        <f t="shared" si="1"/>
        <v>01</v>
      </c>
      <c r="O3" t="str">
        <f t="shared" si="2"/>
        <v>15</v>
      </c>
      <c r="P3" t="str">
        <f>"9781408171097"</f>
        <v>9781408171097</v>
      </c>
      <c r="Q3" t="s">
        <v>69</v>
      </c>
      <c r="R3" t="s">
        <v>70</v>
      </c>
      <c r="S3" t="s">
        <v>59</v>
      </c>
      <c r="T3" t="s">
        <v>56</v>
      </c>
      <c r="U3" t="s">
        <v>56</v>
      </c>
      <c r="V3" t="s">
        <v>61</v>
      </c>
      <c r="W3" t="s">
        <v>62</v>
      </c>
      <c r="X3" t="s">
        <v>71</v>
      </c>
      <c r="Y3" t="s">
        <v>72</v>
      </c>
      <c r="Z3">
        <v>2</v>
      </c>
      <c r="AA3">
        <v>0</v>
      </c>
      <c r="AB3" s="4">
        <v>2</v>
      </c>
      <c r="AC3" t="str">
        <f t="shared" si="3"/>
        <v>02</v>
      </c>
      <c r="AD3" t="s">
        <v>73</v>
      </c>
      <c r="AE3" t="s">
        <v>66</v>
      </c>
      <c r="AF3" s="2">
        <v>7.49</v>
      </c>
      <c r="AG3">
        <v>43</v>
      </c>
      <c r="AH3" t="s">
        <v>54</v>
      </c>
      <c r="AI3" s="3">
        <v>0</v>
      </c>
      <c r="AJ3" s="2">
        <v>14.98</v>
      </c>
      <c r="AK3" s="2">
        <v>0</v>
      </c>
      <c r="AL3" s="2">
        <v>14.98</v>
      </c>
      <c r="AM3">
        <v>0</v>
      </c>
      <c r="AN3" s="2">
        <v>4.4969999999999999</v>
      </c>
      <c r="AO3" t="str">
        <f t="shared" si="4"/>
        <v>02</v>
      </c>
      <c r="AP3" s="5">
        <v>10.486000000000001</v>
      </c>
      <c r="AQ3">
        <v>57</v>
      </c>
      <c r="AR3">
        <v>76</v>
      </c>
      <c r="AS3">
        <v>0</v>
      </c>
      <c r="AT3">
        <v>76</v>
      </c>
      <c r="AU3" s="2">
        <v>323.60449999999997</v>
      </c>
      <c r="AV3" s="2">
        <v>0</v>
      </c>
      <c r="AW3" s="2">
        <v>323.60449999999997</v>
      </c>
      <c r="AX3" s="2">
        <v>97.233099999999993</v>
      </c>
      <c r="AY3" s="2">
        <v>226.52330000000001</v>
      </c>
      <c r="AZ3" t="s">
        <v>67</v>
      </c>
      <c r="BA3" t="s">
        <v>68</v>
      </c>
      <c r="BB3">
        <v>1</v>
      </c>
    </row>
    <row r="4" spans="1:54" x14ac:dyDescent="0.25">
      <c r="A4">
        <v>14</v>
      </c>
      <c r="B4" s="1">
        <v>42164</v>
      </c>
      <c r="C4" t="str">
        <f t="shared" si="0"/>
        <v>01</v>
      </c>
      <c r="D4" t="str">
        <f t="shared" si="0"/>
        <v>01</v>
      </c>
      <c r="E4" t="s">
        <v>54</v>
      </c>
      <c r="F4" s="1">
        <v>42125</v>
      </c>
      <c r="G4" s="1">
        <v>42155</v>
      </c>
      <c r="H4" t="s">
        <v>55</v>
      </c>
      <c r="I4" t="s">
        <v>56</v>
      </c>
      <c r="J4" t="s">
        <v>56</v>
      </c>
      <c r="K4">
        <v>3</v>
      </c>
      <c r="L4" s="1">
        <v>42125</v>
      </c>
      <c r="M4" t="str">
        <f>""</f>
        <v/>
      </c>
      <c r="N4" t="str">
        <f t="shared" si="1"/>
        <v>01</v>
      </c>
      <c r="O4" t="str">
        <f t="shared" si="2"/>
        <v>15</v>
      </c>
      <c r="P4" t="str">
        <f>"9781408172179"</f>
        <v>9781408172179</v>
      </c>
      <c r="Q4" t="s">
        <v>74</v>
      </c>
      <c r="R4" t="s">
        <v>75</v>
      </c>
      <c r="S4" t="s">
        <v>59</v>
      </c>
      <c r="T4" t="s">
        <v>56</v>
      </c>
      <c r="U4" t="s">
        <v>76</v>
      </c>
      <c r="V4" t="s">
        <v>61</v>
      </c>
      <c r="W4" t="s">
        <v>62</v>
      </c>
      <c r="X4" t="s">
        <v>71</v>
      </c>
      <c r="Y4" t="s">
        <v>72</v>
      </c>
      <c r="Z4">
        <v>1</v>
      </c>
      <c r="AA4">
        <v>0</v>
      </c>
      <c r="AB4" s="4">
        <v>1</v>
      </c>
      <c r="AC4" t="str">
        <f t="shared" si="3"/>
        <v>02</v>
      </c>
      <c r="AE4" t="s">
        <v>66</v>
      </c>
      <c r="AF4" s="2">
        <v>12.49</v>
      </c>
      <c r="AG4">
        <v>43</v>
      </c>
      <c r="AH4" t="s">
        <v>54</v>
      </c>
      <c r="AI4" s="3">
        <v>0</v>
      </c>
      <c r="AJ4" s="2">
        <v>12.49</v>
      </c>
      <c r="AK4" s="2">
        <v>0</v>
      </c>
      <c r="AL4" s="2">
        <v>12.49</v>
      </c>
      <c r="AM4">
        <v>0</v>
      </c>
      <c r="AN4" s="2">
        <v>3.7509999999999999</v>
      </c>
      <c r="AO4" t="str">
        <f t="shared" si="4"/>
        <v>02</v>
      </c>
      <c r="AP4" s="5">
        <v>8.7430000000000003</v>
      </c>
      <c r="AQ4">
        <v>57</v>
      </c>
      <c r="AR4">
        <v>76</v>
      </c>
      <c r="AS4">
        <v>0</v>
      </c>
      <c r="AT4">
        <v>76</v>
      </c>
      <c r="AU4" s="2">
        <v>323.60449999999997</v>
      </c>
      <c r="AV4" s="2">
        <v>0</v>
      </c>
      <c r="AW4" s="2">
        <v>323.60449999999997</v>
      </c>
      <c r="AX4" s="2">
        <v>97.233099999999993</v>
      </c>
      <c r="AY4" s="2">
        <v>226.52330000000001</v>
      </c>
      <c r="AZ4" t="s">
        <v>67</v>
      </c>
      <c r="BA4" t="s">
        <v>68</v>
      </c>
      <c r="BB4">
        <v>1</v>
      </c>
    </row>
    <row r="5" spans="1:54" x14ac:dyDescent="0.25">
      <c r="A5">
        <v>14</v>
      </c>
      <c r="B5" s="1">
        <v>42164</v>
      </c>
      <c r="C5" t="str">
        <f t="shared" si="0"/>
        <v>01</v>
      </c>
      <c r="D5" t="str">
        <f t="shared" si="0"/>
        <v>01</v>
      </c>
      <c r="E5" t="s">
        <v>54</v>
      </c>
      <c r="F5" s="1">
        <v>42125</v>
      </c>
      <c r="G5" s="1">
        <v>42155</v>
      </c>
      <c r="H5" t="s">
        <v>55</v>
      </c>
      <c r="I5" t="s">
        <v>56</v>
      </c>
      <c r="J5" t="s">
        <v>56</v>
      </c>
      <c r="K5">
        <v>4</v>
      </c>
      <c r="L5" s="1">
        <v>42126</v>
      </c>
      <c r="M5" t="str">
        <f>""</f>
        <v/>
      </c>
      <c r="N5" t="str">
        <f t="shared" si="1"/>
        <v>01</v>
      </c>
      <c r="O5" t="str">
        <f t="shared" si="2"/>
        <v>15</v>
      </c>
      <c r="P5" t="str">
        <f>"9781408825402"</f>
        <v>9781408825402</v>
      </c>
      <c r="Q5" t="s">
        <v>77</v>
      </c>
      <c r="R5" t="s">
        <v>78</v>
      </c>
      <c r="S5" t="s">
        <v>59</v>
      </c>
      <c r="T5" t="s">
        <v>56</v>
      </c>
      <c r="U5" t="s">
        <v>60</v>
      </c>
      <c r="V5" t="s">
        <v>61</v>
      </c>
      <c r="W5" t="s">
        <v>62</v>
      </c>
      <c r="X5" t="s">
        <v>79</v>
      </c>
      <c r="Y5" t="s">
        <v>64</v>
      </c>
      <c r="Z5">
        <v>1</v>
      </c>
      <c r="AA5">
        <v>0</v>
      </c>
      <c r="AB5" s="4">
        <v>1</v>
      </c>
      <c r="AC5" t="str">
        <f t="shared" si="3"/>
        <v>02</v>
      </c>
      <c r="AD5" t="s">
        <v>80</v>
      </c>
      <c r="AE5" t="s">
        <v>66</v>
      </c>
      <c r="AF5" s="2">
        <v>1.1639999999999999</v>
      </c>
      <c r="AG5">
        <v>43</v>
      </c>
      <c r="AH5" t="s">
        <v>54</v>
      </c>
      <c r="AI5" s="3">
        <v>0</v>
      </c>
      <c r="AJ5" s="2">
        <v>1.1639999999999999</v>
      </c>
      <c r="AK5" s="2">
        <v>0</v>
      </c>
      <c r="AL5" s="2">
        <v>1.1639999999999999</v>
      </c>
      <c r="AM5">
        <v>0</v>
      </c>
      <c r="AN5" s="2">
        <v>0.34620000000000001</v>
      </c>
      <c r="AO5" t="str">
        <f t="shared" si="4"/>
        <v>02</v>
      </c>
      <c r="AP5" s="5">
        <v>0.81479999999999997</v>
      </c>
      <c r="AQ5">
        <v>57</v>
      </c>
      <c r="AR5">
        <v>76</v>
      </c>
      <c r="AS5">
        <v>0</v>
      </c>
      <c r="AT5">
        <v>76</v>
      </c>
      <c r="AU5" s="2">
        <v>323.60449999999997</v>
      </c>
      <c r="AV5" s="2">
        <v>0</v>
      </c>
      <c r="AW5" s="2">
        <v>323.60449999999997</v>
      </c>
      <c r="AX5" s="2">
        <v>97.233099999999993</v>
      </c>
      <c r="AY5" s="2">
        <v>226.52330000000001</v>
      </c>
      <c r="AZ5" t="s">
        <v>67</v>
      </c>
      <c r="BA5" t="s">
        <v>68</v>
      </c>
      <c r="BB5">
        <v>1</v>
      </c>
    </row>
    <row r="6" spans="1:54" x14ac:dyDescent="0.25">
      <c r="A6">
        <v>14</v>
      </c>
      <c r="B6" s="1">
        <v>42164</v>
      </c>
      <c r="C6" t="str">
        <f t="shared" si="0"/>
        <v>01</v>
      </c>
      <c r="D6" t="str">
        <f t="shared" si="0"/>
        <v>01</v>
      </c>
      <c r="E6" t="s">
        <v>54</v>
      </c>
      <c r="F6" s="1">
        <v>42125</v>
      </c>
      <c r="G6" s="1">
        <v>42155</v>
      </c>
      <c r="H6" t="s">
        <v>55</v>
      </c>
      <c r="I6" t="s">
        <v>56</v>
      </c>
      <c r="J6" t="s">
        <v>56</v>
      </c>
      <c r="K6">
        <v>5</v>
      </c>
      <c r="L6" s="1">
        <v>42129</v>
      </c>
      <c r="M6" t="str">
        <f>""</f>
        <v/>
      </c>
      <c r="N6" t="str">
        <f t="shared" si="1"/>
        <v>01</v>
      </c>
      <c r="O6" t="str">
        <f t="shared" si="2"/>
        <v>15</v>
      </c>
      <c r="P6" t="str">
        <f>"9781408847015"</f>
        <v>9781408847015</v>
      </c>
      <c r="Q6" t="s">
        <v>81</v>
      </c>
      <c r="R6" t="s">
        <v>82</v>
      </c>
      <c r="S6" t="s">
        <v>59</v>
      </c>
      <c r="T6" t="s">
        <v>56</v>
      </c>
      <c r="U6" t="s">
        <v>60</v>
      </c>
      <c r="V6" t="s">
        <v>61</v>
      </c>
      <c r="W6" t="s">
        <v>62</v>
      </c>
      <c r="X6" t="s">
        <v>63</v>
      </c>
      <c r="Y6" t="s">
        <v>64</v>
      </c>
      <c r="Z6">
        <v>1</v>
      </c>
      <c r="AA6">
        <v>0</v>
      </c>
      <c r="AB6" s="4">
        <v>1</v>
      </c>
      <c r="AC6" t="str">
        <f t="shared" si="3"/>
        <v>02</v>
      </c>
      <c r="AD6" t="s">
        <v>83</v>
      </c>
      <c r="AE6" t="s">
        <v>66</v>
      </c>
      <c r="AF6" s="2">
        <v>1.4970000000000001</v>
      </c>
      <c r="AG6">
        <v>43</v>
      </c>
      <c r="AH6" t="s">
        <v>54</v>
      </c>
      <c r="AI6" s="3">
        <v>0</v>
      </c>
      <c r="AJ6" s="2">
        <v>1.4970000000000001</v>
      </c>
      <c r="AK6" s="2">
        <v>0</v>
      </c>
      <c r="AL6" s="2">
        <v>1.4970000000000001</v>
      </c>
      <c r="AM6">
        <v>0</v>
      </c>
      <c r="AN6" s="2">
        <v>0.45369999999999999</v>
      </c>
      <c r="AO6" t="str">
        <f t="shared" si="4"/>
        <v>02</v>
      </c>
      <c r="AP6" s="5">
        <v>1.0479000000000001</v>
      </c>
      <c r="AQ6">
        <v>57</v>
      </c>
      <c r="AR6">
        <v>76</v>
      </c>
      <c r="AS6">
        <v>0</v>
      </c>
      <c r="AT6">
        <v>76</v>
      </c>
      <c r="AU6" s="2">
        <v>323.60449999999997</v>
      </c>
      <c r="AV6" s="2">
        <v>0</v>
      </c>
      <c r="AW6" s="2">
        <v>323.60449999999997</v>
      </c>
      <c r="AX6" s="2">
        <v>97.233099999999993</v>
      </c>
      <c r="AY6" s="2">
        <v>226.52330000000001</v>
      </c>
      <c r="AZ6" t="s">
        <v>67</v>
      </c>
      <c r="BA6" t="s">
        <v>68</v>
      </c>
      <c r="BB6">
        <v>1</v>
      </c>
    </row>
    <row r="7" spans="1:54" x14ac:dyDescent="0.25">
      <c r="A7">
        <v>14</v>
      </c>
      <c r="B7" s="1">
        <v>42164</v>
      </c>
      <c r="C7" t="str">
        <f t="shared" si="0"/>
        <v>01</v>
      </c>
      <c r="D7" t="str">
        <f t="shared" si="0"/>
        <v>01</v>
      </c>
      <c r="E7" t="s">
        <v>54</v>
      </c>
      <c r="F7" s="1">
        <v>42125</v>
      </c>
      <c r="G7" s="1">
        <v>42155</v>
      </c>
      <c r="H7" t="s">
        <v>55</v>
      </c>
      <c r="I7" t="s">
        <v>56</v>
      </c>
      <c r="J7" t="s">
        <v>56</v>
      </c>
      <c r="K7">
        <v>6</v>
      </c>
      <c r="L7" s="1">
        <v>42130</v>
      </c>
      <c r="M7" t="str">
        <f>""</f>
        <v/>
      </c>
      <c r="N7" t="str">
        <f t="shared" si="1"/>
        <v>01</v>
      </c>
      <c r="O7" t="str">
        <f t="shared" si="2"/>
        <v>15</v>
      </c>
      <c r="P7" t="str">
        <f>"9781408829929"</f>
        <v>9781408829929</v>
      </c>
      <c r="Q7" t="s">
        <v>84</v>
      </c>
      <c r="R7" t="s">
        <v>85</v>
      </c>
      <c r="S7" t="s">
        <v>59</v>
      </c>
      <c r="T7" t="s">
        <v>56</v>
      </c>
      <c r="U7" t="s">
        <v>60</v>
      </c>
      <c r="V7" t="s">
        <v>61</v>
      </c>
      <c r="W7" t="s">
        <v>62</v>
      </c>
      <c r="X7" t="s">
        <v>71</v>
      </c>
      <c r="Y7" t="s">
        <v>72</v>
      </c>
      <c r="Z7">
        <v>1</v>
      </c>
      <c r="AA7">
        <v>0</v>
      </c>
      <c r="AB7" s="4">
        <v>1</v>
      </c>
      <c r="AC7" t="str">
        <f t="shared" si="3"/>
        <v>02</v>
      </c>
      <c r="AD7" t="s">
        <v>73</v>
      </c>
      <c r="AE7" t="s">
        <v>66</v>
      </c>
      <c r="AF7" s="2">
        <v>5.83</v>
      </c>
      <c r="AG7">
        <v>43</v>
      </c>
      <c r="AH7" t="s">
        <v>54</v>
      </c>
      <c r="AI7" s="3">
        <v>0</v>
      </c>
      <c r="AJ7" s="2">
        <v>5.83</v>
      </c>
      <c r="AK7" s="2">
        <v>0</v>
      </c>
      <c r="AL7" s="2">
        <v>5.83</v>
      </c>
      <c r="AM7">
        <v>0</v>
      </c>
      <c r="AN7" s="2">
        <v>1.7512000000000001</v>
      </c>
      <c r="AO7" t="str">
        <f t="shared" si="4"/>
        <v>02</v>
      </c>
      <c r="AP7" s="5">
        <v>4.0810000000000004</v>
      </c>
      <c r="AQ7">
        <v>57</v>
      </c>
      <c r="AR7">
        <v>76</v>
      </c>
      <c r="AS7">
        <v>0</v>
      </c>
      <c r="AT7">
        <v>76</v>
      </c>
      <c r="AU7" s="2">
        <v>323.60449999999997</v>
      </c>
      <c r="AV7" s="2">
        <v>0</v>
      </c>
      <c r="AW7" s="2">
        <v>323.60449999999997</v>
      </c>
      <c r="AX7" s="2">
        <v>97.233099999999993</v>
      </c>
      <c r="AY7" s="2">
        <v>226.52330000000001</v>
      </c>
      <c r="AZ7" t="s">
        <v>67</v>
      </c>
      <c r="BA7" t="s">
        <v>68</v>
      </c>
      <c r="BB7">
        <v>1</v>
      </c>
    </row>
    <row r="8" spans="1:54" x14ac:dyDescent="0.25">
      <c r="A8">
        <v>14</v>
      </c>
      <c r="B8" s="1">
        <v>42164</v>
      </c>
      <c r="C8" t="str">
        <f t="shared" si="0"/>
        <v>01</v>
      </c>
      <c r="D8" t="str">
        <f t="shared" si="0"/>
        <v>01</v>
      </c>
      <c r="E8" t="s">
        <v>54</v>
      </c>
      <c r="F8" s="1">
        <v>42125</v>
      </c>
      <c r="G8" s="1">
        <v>42155</v>
      </c>
      <c r="H8" t="s">
        <v>55</v>
      </c>
      <c r="I8" t="s">
        <v>56</v>
      </c>
      <c r="J8" t="s">
        <v>56</v>
      </c>
      <c r="K8">
        <v>7</v>
      </c>
      <c r="L8" s="1">
        <v>42130</v>
      </c>
      <c r="M8" t="str">
        <f>""</f>
        <v/>
      </c>
      <c r="N8" t="str">
        <f t="shared" si="1"/>
        <v>01</v>
      </c>
      <c r="O8" t="str">
        <f t="shared" si="2"/>
        <v>15</v>
      </c>
      <c r="P8" t="str">
        <f>"9781408811627"</f>
        <v>9781408811627</v>
      </c>
      <c r="Q8" t="s">
        <v>86</v>
      </c>
      <c r="R8" t="s">
        <v>87</v>
      </c>
      <c r="S8" t="s">
        <v>59</v>
      </c>
      <c r="T8" t="s">
        <v>56</v>
      </c>
      <c r="U8" t="s">
        <v>60</v>
      </c>
      <c r="V8" t="s">
        <v>61</v>
      </c>
      <c r="W8" t="s">
        <v>62</v>
      </c>
      <c r="X8" t="s">
        <v>71</v>
      </c>
      <c r="Y8" t="s">
        <v>72</v>
      </c>
      <c r="Z8">
        <v>1</v>
      </c>
      <c r="AA8">
        <v>0</v>
      </c>
      <c r="AB8" s="4">
        <v>1</v>
      </c>
      <c r="AC8" t="str">
        <f t="shared" si="3"/>
        <v>02</v>
      </c>
      <c r="AD8" t="s">
        <v>73</v>
      </c>
      <c r="AE8" t="s">
        <v>66</v>
      </c>
      <c r="AF8" s="2">
        <v>5.82</v>
      </c>
      <c r="AG8">
        <v>43</v>
      </c>
      <c r="AH8" t="s">
        <v>54</v>
      </c>
      <c r="AI8" s="3">
        <v>0</v>
      </c>
      <c r="AJ8" s="2">
        <v>5.82</v>
      </c>
      <c r="AK8" s="2">
        <v>0</v>
      </c>
      <c r="AL8" s="2">
        <v>5.82</v>
      </c>
      <c r="AM8">
        <v>0</v>
      </c>
      <c r="AN8" s="2">
        <v>1.7509999999999999</v>
      </c>
      <c r="AO8" t="str">
        <f t="shared" si="4"/>
        <v>02</v>
      </c>
      <c r="AP8" s="5">
        <v>4.0739999999999998</v>
      </c>
      <c r="AQ8">
        <v>57</v>
      </c>
      <c r="AR8">
        <v>76</v>
      </c>
      <c r="AS8">
        <v>0</v>
      </c>
      <c r="AT8">
        <v>76</v>
      </c>
      <c r="AU8" s="2">
        <v>323.60449999999997</v>
      </c>
      <c r="AV8" s="2">
        <v>0</v>
      </c>
      <c r="AW8" s="2">
        <v>323.60449999999997</v>
      </c>
      <c r="AX8" s="2">
        <v>97.233099999999993</v>
      </c>
      <c r="AY8" s="2">
        <v>226.52330000000001</v>
      </c>
      <c r="AZ8" t="s">
        <v>67</v>
      </c>
      <c r="BA8" t="s">
        <v>68</v>
      </c>
      <c r="BB8">
        <v>1</v>
      </c>
    </row>
    <row r="9" spans="1:54" x14ac:dyDescent="0.25">
      <c r="A9">
        <v>14</v>
      </c>
      <c r="B9" s="1">
        <v>42164</v>
      </c>
      <c r="C9" t="str">
        <f t="shared" si="0"/>
        <v>01</v>
      </c>
      <c r="D9" t="str">
        <f t="shared" si="0"/>
        <v>01</v>
      </c>
      <c r="E9" t="s">
        <v>54</v>
      </c>
      <c r="F9" s="1">
        <v>42125</v>
      </c>
      <c r="G9" s="1">
        <v>42155</v>
      </c>
      <c r="H9" t="s">
        <v>55</v>
      </c>
      <c r="I9" t="s">
        <v>56</v>
      </c>
      <c r="J9" t="s">
        <v>56</v>
      </c>
      <c r="K9">
        <v>8</v>
      </c>
      <c r="L9" s="1">
        <v>42130</v>
      </c>
      <c r="M9" t="str">
        <f>""</f>
        <v/>
      </c>
      <c r="N9" t="str">
        <f t="shared" si="1"/>
        <v>01</v>
      </c>
      <c r="O9" t="str">
        <f t="shared" si="2"/>
        <v>15</v>
      </c>
      <c r="P9" t="str">
        <f>"9781408818671"</f>
        <v>9781408818671</v>
      </c>
      <c r="Q9" t="s">
        <v>88</v>
      </c>
      <c r="R9" t="s">
        <v>89</v>
      </c>
      <c r="S9" t="s">
        <v>59</v>
      </c>
      <c r="T9" t="s">
        <v>56</v>
      </c>
      <c r="U9" t="s">
        <v>60</v>
      </c>
      <c r="V9" t="s">
        <v>61</v>
      </c>
      <c r="W9" t="s">
        <v>62</v>
      </c>
      <c r="X9" t="s">
        <v>63</v>
      </c>
      <c r="Y9" t="s">
        <v>64</v>
      </c>
      <c r="Z9">
        <v>1</v>
      </c>
      <c r="AA9">
        <v>0</v>
      </c>
      <c r="AB9" s="4">
        <v>1</v>
      </c>
      <c r="AC9" t="str">
        <f t="shared" si="3"/>
        <v>02</v>
      </c>
      <c r="AE9" t="s">
        <v>66</v>
      </c>
      <c r="AF9" s="2">
        <v>1.4970000000000001</v>
      </c>
      <c r="AG9">
        <v>43</v>
      </c>
      <c r="AH9" t="s">
        <v>54</v>
      </c>
      <c r="AI9" s="3">
        <v>0</v>
      </c>
      <c r="AJ9" s="2">
        <v>1.4970000000000001</v>
      </c>
      <c r="AK9" s="2">
        <v>0</v>
      </c>
      <c r="AL9" s="2">
        <v>1.4970000000000001</v>
      </c>
      <c r="AM9">
        <v>0</v>
      </c>
      <c r="AN9" s="2">
        <v>0.45369999999999999</v>
      </c>
      <c r="AO9" t="str">
        <f t="shared" si="4"/>
        <v>02</v>
      </c>
      <c r="AP9" s="5">
        <v>1.0479000000000001</v>
      </c>
      <c r="AQ9">
        <v>57</v>
      </c>
      <c r="AR9">
        <v>76</v>
      </c>
      <c r="AS9">
        <v>0</v>
      </c>
      <c r="AT9">
        <v>76</v>
      </c>
      <c r="AU9" s="2">
        <v>323.60449999999997</v>
      </c>
      <c r="AV9" s="2">
        <v>0</v>
      </c>
      <c r="AW9" s="2">
        <v>323.60449999999997</v>
      </c>
      <c r="AX9" s="2">
        <v>97.233099999999993</v>
      </c>
      <c r="AY9" s="2">
        <v>226.52330000000001</v>
      </c>
      <c r="AZ9" t="s">
        <v>67</v>
      </c>
      <c r="BA9" t="s">
        <v>68</v>
      </c>
      <c r="BB9">
        <v>1</v>
      </c>
    </row>
    <row r="10" spans="1:54" x14ac:dyDescent="0.25">
      <c r="A10">
        <v>14</v>
      </c>
      <c r="B10" s="1">
        <v>42164</v>
      </c>
      <c r="C10" t="str">
        <f t="shared" si="0"/>
        <v>01</v>
      </c>
      <c r="D10" t="str">
        <f t="shared" si="0"/>
        <v>01</v>
      </c>
      <c r="E10" t="s">
        <v>54</v>
      </c>
      <c r="F10" s="1">
        <v>42125</v>
      </c>
      <c r="G10" s="1">
        <v>42155</v>
      </c>
      <c r="H10" t="s">
        <v>55</v>
      </c>
      <c r="I10" t="s">
        <v>56</v>
      </c>
      <c r="J10" t="s">
        <v>56</v>
      </c>
      <c r="K10">
        <v>9</v>
      </c>
      <c r="L10" s="1">
        <v>42130</v>
      </c>
      <c r="M10" t="str">
        <f>""</f>
        <v/>
      </c>
      <c r="N10" t="str">
        <f t="shared" si="1"/>
        <v>01</v>
      </c>
      <c r="O10" t="str">
        <f t="shared" si="2"/>
        <v>15</v>
      </c>
      <c r="P10" t="str">
        <f>"9781408826546"</f>
        <v>9781408826546</v>
      </c>
      <c r="Q10" t="s">
        <v>90</v>
      </c>
      <c r="R10" t="s">
        <v>91</v>
      </c>
      <c r="S10" t="s">
        <v>59</v>
      </c>
      <c r="T10" t="s">
        <v>56</v>
      </c>
      <c r="U10" t="s">
        <v>60</v>
      </c>
      <c r="V10" t="s">
        <v>61</v>
      </c>
      <c r="W10" t="s">
        <v>62</v>
      </c>
      <c r="X10" t="s">
        <v>71</v>
      </c>
      <c r="Y10" t="s">
        <v>72</v>
      </c>
      <c r="Z10">
        <v>1</v>
      </c>
      <c r="AA10">
        <v>0</v>
      </c>
      <c r="AB10" s="4">
        <v>1</v>
      </c>
      <c r="AC10" t="str">
        <f t="shared" si="3"/>
        <v>02</v>
      </c>
      <c r="AD10" t="s">
        <v>73</v>
      </c>
      <c r="AE10" t="s">
        <v>66</v>
      </c>
      <c r="AF10" s="2">
        <v>5.83</v>
      </c>
      <c r="AG10">
        <v>43</v>
      </c>
      <c r="AH10" t="s">
        <v>54</v>
      </c>
      <c r="AI10" s="3">
        <v>0</v>
      </c>
      <c r="AJ10" s="2">
        <v>5.83</v>
      </c>
      <c r="AK10" s="2">
        <v>0</v>
      </c>
      <c r="AL10" s="2">
        <v>5.83</v>
      </c>
      <c r="AM10">
        <v>0</v>
      </c>
      <c r="AN10" s="2">
        <v>1.7512000000000001</v>
      </c>
      <c r="AO10" t="str">
        <f t="shared" si="4"/>
        <v>02</v>
      </c>
      <c r="AP10" s="5">
        <v>4.0810000000000004</v>
      </c>
      <c r="AQ10">
        <v>57</v>
      </c>
      <c r="AR10">
        <v>76</v>
      </c>
      <c r="AS10">
        <v>0</v>
      </c>
      <c r="AT10">
        <v>76</v>
      </c>
      <c r="AU10" s="2">
        <v>323.60449999999997</v>
      </c>
      <c r="AV10" s="2">
        <v>0</v>
      </c>
      <c r="AW10" s="2">
        <v>323.60449999999997</v>
      </c>
      <c r="AX10" s="2">
        <v>97.233099999999993</v>
      </c>
      <c r="AY10" s="2">
        <v>226.52330000000001</v>
      </c>
      <c r="AZ10" t="s">
        <v>67</v>
      </c>
      <c r="BA10" t="s">
        <v>68</v>
      </c>
      <c r="BB10">
        <v>1</v>
      </c>
    </row>
    <row r="11" spans="1:54" x14ac:dyDescent="0.25">
      <c r="A11">
        <v>14</v>
      </c>
      <c r="B11" s="1">
        <v>42164</v>
      </c>
      <c r="C11" t="str">
        <f t="shared" si="0"/>
        <v>01</v>
      </c>
      <c r="D11" t="str">
        <f t="shared" si="0"/>
        <v>01</v>
      </c>
      <c r="E11" t="s">
        <v>54</v>
      </c>
      <c r="F11" s="1">
        <v>42125</v>
      </c>
      <c r="G11" s="1">
        <v>42155</v>
      </c>
      <c r="H11" t="s">
        <v>55</v>
      </c>
      <c r="I11" t="s">
        <v>56</v>
      </c>
      <c r="J11" t="s">
        <v>56</v>
      </c>
      <c r="K11">
        <v>10</v>
      </c>
      <c r="L11" s="1">
        <v>42132</v>
      </c>
      <c r="M11" t="str">
        <f>""</f>
        <v/>
      </c>
      <c r="N11" t="str">
        <f t="shared" si="1"/>
        <v>01</v>
      </c>
      <c r="O11" t="str">
        <f t="shared" si="2"/>
        <v>15</v>
      </c>
      <c r="P11" t="str">
        <f>"9781408811627"</f>
        <v>9781408811627</v>
      </c>
      <c r="Q11" t="s">
        <v>86</v>
      </c>
      <c r="R11" t="s">
        <v>87</v>
      </c>
      <c r="S11" t="s">
        <v>59</v>
      </c>
      <c r="T11" t="s">
        <v>56</v>
      </c>
      <c r="U11" t="s">
        <v>60</v>
      </c>
      <c r="V11" t="s">
        <v>61</v>
      </c>
      <c r="W11" t="s">
        <v>62</v>
      </c>
      <c r="X11" t="s">
        <v>71</v>
      </c>
      <c r="Y11" t="s">
        <v>72</v>
      </c>
      <c r="Z11">
        <v>3</v>
      </c>
      <c r="AA11">
        <v>0</v>
      </c>
      <c r="AB11" s="4">
        <v>3</v>
      </c>
      <c r="AC11" t="str">
        <f t="shared" si="3"/>
        <v>02</v>
      </c>
      <c r="AE11" t="s">
        <v>66</v>
      </c>
      <c r="AF11" s="2">
        <v>5.82</v>
      </c>
      <c r="AG11">
        <v>43</v>
      </c>
      <c r="AH11" t="s">
        <v>54</v>
      </c>
      <c r="AI11" s="3">
        <v>0</v>
      </c>
      <c r="AJ11" s="2">
        <v>17.46</v>
      </c>
      <c r="AK11" s="2">
        <v>0</v>
      </c>
      <c r="AL11" s="2">
        <v>17.46</v>
      </c>
      <c r="AM11">
        <v>0</v>
      </c>
      <c r="AN11" s="2">
        <v>5.2530000000000001</v>
      </c>
      <c r="AO11" t="str">
        <f t="shared" si="4"/>
        <v>02</v>
      </c>
      <c r="AP11" s="5">
        <v>12.222</v>
      </c>
      <c r="AQ11">
        <v>57</v>
      </c>
      <c r="AR11">
        <v>76</v>
      </c>
      <c r="AS11">
        <v>0</v>
      </c>
      <c r="AT11">
        <v>76</v>
      </c>
      <c r="AU11" s="2">
        <v>323.60449999999997</v>
      </c>
      <c r="AV11" s="2">
        <v>0</v>
      </c>
      <c r="AW11" s="2">
        <v>323.60449999999997</v>
      </c>
      <c r="AX11" s="2">
        <v>97.233099999999993</v>
      </c>
      <c r="AY11" s="2">
        <v>226.52330000000001</v>
      </c>
      <c r="AZ11" t="s">
        <v>67</v>
      </c>
      <c r="BA11" t="s">
        <v>68</v>
      </c>
      <c r="BB11">
        <v>1</v>
      </c>
    </row>
    <row r="12" spans="1:54" x14ac:dyDescent="0.25">
      <c r="A12">
        <v>14</v>
      </c>
      <c r="B12" s="1">
        <v>42164</v>
      </c>
      <c r="C12" t="str">
        <f t="shared" si="0"/>
        <v>01</v>
      </c>
      <c r="D12" t="str">
        <f t="shared" si="0"/>
        <v>01</v>
      </c>
      <c r="E12" t="s">
        <v>54</v>
      </c>
      <c r="F12" s="1">
        <v>42125</v>
      </c>
      <c r="G12" s="1">
        <v>42155</v>
      </c>
      <c r="H12" t="s">
        <v>55</v>
      </c>
      <c r="I12" t="s">
        <v>56</v>
      </c>
      <c r="J12" t="s">
        <v>56</v>
      </c>
      <c r="K12">
        <v>11</v>
      </c>
      <c r="L12" s="1">
        <v>42132</v>
      </c>
      <c r="M12" t="str">
        <f>""</f>
        <v/>
      </c>
      <c r="N12" t="str">
        <f t="shared" si="1"/>
        <v>01</v>
      </c>
      <c r="O12" t="str">
        <f t="shared" si="2"/>
        <v>15</v>
      </c>
      <c r="P12" t="str">
        <f>"9781408812433"</f>
        <v>9781408812433</v>
      </c>
      <c r="Q12" t="s">
        <v>92</v>
      </c>
      <c r="R12" t="s">
        <v>58</v>
      </c>
      <c r="S12" t="s">
        <v>59</v>
      </c>
      <c r="T12" t="s">
        <v>56</v>
      </c>
      <c r="U12" t="s">
        <v>60</v>
      </c>
      <c r="V12" t="s">
        <v>61</v>
      </c>
      <c r="W12" t="s">
        <v>62</v>
      </c>
      <c r="X12" t="s">
        <v>71</v>
      </c>
      <c r="Y12" t="s">
        <v>72</v>
      </c>
      <c r="Z12">
        <v>1</v>
      </c>
      <c r="AA12">
        <v>0</v>
      </c>
      <c r="AB12" s="4">
        <v>1</v>
      </c>
      <c r="AC12" t="str">
        <f t="shared" si="3"/>
        <v>02</v>
      </c>
      <c r="AE12" t="s">
        <v>66</v>
      </c>
      <c r="AF12" s="2">
        <v>5.83</v>
      </c>
      <c r="AG12">
        <v>43</v>
      </c>
      <c r="AH12" t="s">
        <v>54</v>
      </c>
      <c r="AI12" s="3">
        <v>0</v>
      </c>
      <c r="AJ12" s="2">
        <v>5.83</v>
      </c>
      <c r="AK12" s="2">
        <v>0</v>
      </c>
      <c r="AL12" s="2">
        <v>5.83</v>
      </c>
      <c r="AM12">
        <v>0</v>
      </c>
      <c r="AN12" s="2">
        <v>1.7512000000000001</v>
      </c>
      <c r="AO12" t="str">
        <f t="shared" si="4"/>
        <v>02</v>
      </c>
      <c r="AP12" s="5">
        <v>4.0810000000000004</v>
      </c>
      <c r="AQ12">
        <v>57</v>
      </c>
      <c r="AR12">
        <v>76</v>
      </c>
      <c r="AS12">
        <v>0</v>
      </c>
      <c r="AT12">
        <v>76</v>
      </c>
      <c r="AU12" s="2">
        <v>323.60449999999997</v>
      </c>
      <c r="AV12" s="2">
        <v>0</v>
      </c>
      <c r="AW12" s="2">
        <v>323.60449999999997</v>
      </c>
      <c r="AX12" s="2">
        <v>97.233099999999993</v>
      </c>
      <c r="AY12" s="2">
        <v>226.52330000000001</v>
      </c>
      <c r="AZ12" t="s">
        <v>67</v>
      </c>
      <c r="BA12" t="s">
        <v>68</v>
      </c>
      <c r="BB12">
        <v>1</v>
      </c>
    </row>
    <row r="13" spans="1:54" x14ac:dyDescent="0.25">
      <c r="A13">
        <v>14</v>
      </c>
      <c r="B13" s="1">
        <v>42164</v>
      </c>
      <c r="C13" t="str">
        <f t="shared" si="0"/>
        <v>01</v>
      </c>
      <c r="D13" t="str">
        <f t="shared" si="0"/>
        <v>01</v>
      </c>
      <c r="E13" t="s">
        <v>54</v>
      </c>
      <c r="F13" s="1">
        <v>42125</v>
      </c>
      <c r="G13" s="1">
        <v>42155</v>
      </c>
      <c r="H13" t="s">
        <v>55</v>
      </c>
      <c r="I13" t="s">
        <v>56</v>
      </c>
      <c r="J13" t="s">
        <v>56</v>
      </c>
      <c r="K13">
        <v>12</v>
      </c>
      <c r="L13" s="1">
        <v>42132</v>
      </c>
      <c r="M13" t="str">
        <f>""</f>
        <v/>
      </c>
      <c r="N13" t="str">
        <f t="shared" si="1"/>
        <v>01</v>
      </c>
      <c r="O13" t="str">
        <f t="shared" si="2"/>
        <v>15</v>
      </c>
      <c r="P13" t="str">
        <f>"9781408818053"</f>
        <v>9781408818053</v>
      </c>
      <c r="Q13" t="s">
        <v>93</v>
      </c>
      <c r="R13" t="s">
        <v>58</v>
      </c>
      <c r="S13" t="s">
        <v>59</v>
      </c>
      <c r="T13" t="s">
        <v>56</v>
      </c>
      <c r="U13" t="s">
        <v>60</v>
      </c>
      <c r="V13" t="s">
        <v>61</v>
      </c>
      <c r="W13" t="s">
        <v>62</v>
      </c>
      <c r="X13" t="s">
        <v>71</v>
      </c>
      <c r="Y13" t="s">
        <v>72</v>
      </c>
      <c r="Z13">
        <v>1</v>
      </c>
      <c r="AA13">
        <v>0</v>
      </c>
      <c r="AB13" s="4">
        <v>1</v>
      </c>
      <c r="AC13" t="str">
        <f t="shared" si="3"/>
        <v>02</v>
      </c>
      <c r="AE13" t="s">
        <v>66</v>
      </c>
      <c r="AF13" s="2">
        <v>5.82</v>
      </c>
      <c r="AG13">
        <v>43</v>
      </c>
      <c r="AH13" t="s">
        <v>54</v>
      </c>
      <c r="AI13" s="3">
        <v>0</v>
      </c>
      <c r="AJ13" s="2">
        <v>5.82</v>
      </c>
      <c r="AK13" s="2">
        <v>0</v>
      </c>
      <c r="AL13" s="2">
        <v>5.82</v>
      </c>
      <c r="AM13">
        <v>0</v>
      </c>
      <c r="AN13" s="2">
        <v>1.7509999999999999</v>
      </c>
      <c r="AO13" t="str">
        <f t="shared" si="4"/>
        <v>02</v>
      </c>
      <c r="AP13" s="5">
        <v>4.0739999999999998</v>
      </c>
      <c r="AQ13">
        <v>57</v>
      </c>
      <c r="AR13">
        <v>76</v>
      </c>
      <c r="AS13">
        <v>0</v>
      </c>
      <c r="AT13">
        <v>76</v>
      </c>
      <c r="AU13" s="2">
        <v>323.60449999999997</v>
      </c>
      <c r="AV13" s="2">
        <v>0</v>
      </c>
      <c r="AW13" s="2">
        <v>323.60449999999997</v>
      </c>
      <c r="AX13" s="2">
        <v>97.233099999999993</v>
      </c>
      <c r="AY13" s="2">
        <v>226.52330000000001</v>
      </c>
      <c r="AZ13" t="s">
        <v>67</v>
      </c>
      <c r="BA13" t="s">
        <v>68</v>
      </c>
      <c r="BB13">
        <v>1</v>
      </c>
    </row>
    <row r="14" spans="1:54" x14ac:dyDescent="0.25">
      <c r="A14">
        <v>14</v>
      </c>
      <c r="B14" s="1">
        <v>42164</v>
      </c>
      <c r="C14" t="str">
        <f t="shared" si="0"/>
        <v>01</v>
      </c>
      <c r="D14" t="str">
        <f t="shared" si="0"/>
        <v>01</v>
      </c>
      <c r="E14" t="s">
        <v>54</v>
      </c>
      <c r="F14" s="1">
        <v>42125</v>
      </c>
      <c r="G14" s="1">
        <v>42155</v>
      </c>
      <c r="H14" t="s">
        <v>55</v>
      </c>
      <c r="I14" t="s">
        <v>56</v>
      </c>
      <c r="J14" t="s">
        <v>56</v>
      </c>
      <c r="K14">
        <v>13</v>
      </c>
      <c r="L14" s="1">
        <v>42132</v>
      </c>
      <c r="M14" t="str">
        <f>""</f>
        <v/>
      </c>
      <c r="N14" t="str">
        <f t="shared" si="1"/>
        <v>01</v>
      </c>
      <c r="O14" t="str">
        <f t="shared" si="2"/>
        <v>15</v>
      </c>
      <c r="P14" t="str">
        <f>"9781408810279"</f>
        <v>9781408810279</v>
      </c>
      <c r="Q14" t="s">
        <v>94</v>
      </c>
      <c r="R14" t="s">
        <v>58</v>
      </c>
      <c r="S14" t="s">
        <v>59</v>
      </c>
      <c r="T14" t="s">
        <v>56</v>
      </c>
      <c r="U14" t="s">
        <v>60</v>
      </c>
      <c r="V14" t="s">
        <v>61</v>
      </c>
      <c r="W14" t="s">
        <v>62</v>
      </c>
      <c r="X14" t="s">
        <v>71</v>
      </c>
      <c r="Y14" t="s">
        <v>72</v>
      </c>
      <c r="Z14">
        <v>1</v>
      </c>
      <c r="AA14">
        <v>0</v>
      </c>
      <c r="AB14" s="4">
        <v>1</v>
      </c>
      <c r="AC14" t="str">
        <f t="shared" si="3"/>
        <v>02</v>
      </c>
      <c r="AE14" t="s">
        <v>66</v>
      </c>
      <c r="AF14" s="2">
        <v>5.83</v>
      </c>
      <c r="AG14">
        <v>43</v>
      </c>
      <c r="AH14" t="s">
        <v>54</v>
      </c>
      <c r="AI14" s="3">
        <v>0</v>
      </c>
      <c r="AJ14" s="2">
        <v>5.83</v>
      </c>
      <c r="AK14" s="2">
        <v>0</v>
      </c>
      <c r="AL14" s="2">
        <v>5.83</v>
      </c>
      <c r="AM14">
        <v>0</v>
      </c>
      <c r="AN14" s="2">
        <v>1.7512000000000001</v>
      </c>
      <c r="AO14" t="str">
        <f t="shared" si="4"/>
        <v>02</v>
      </c>
      <c r="AP14" s="5">
        <v>4.0810000000000004</v>
      </c>
      <c r="AQ14">
        <v>57</v>
      </c>
      <c r="AR14">
        <v>76</v>
      </c>
      <c r="AS14">
        <v>0</v>
      </c>
      <c r="AT14">
        <v>76</v>
      </c>
      <c r="AU14" s="2">
        <v>323.60449999999997</v>
      </c>
      <c r="AV14" s="2">
        <v>0</v>
      </c>
      <c r="AW14" s="2">
        <v>323.60449999999997</v>
      </c>
      <c r="AX14" s="2">
        <v>97.233099999999993</v>
      </c>
      <c r="AY14" s="2">
        <v>226.52330000000001</v>
      </c>
      <c r="AZ14" t="s">
        <v>67</v>
      </c>
      <c r="BA14" t="s">
        <v>68</v>
      </c>
      <c r="BB14">
        <v>1</v>
      </c>
    </row>
    <row r="15" spans="1:54" x14ac:dyDescent="0.25">
      <c r="A15">
        <v>14</v>
      </c>
      <c r="B15" s="1">
        <v>42164</v>
      </c>
      <c r="C15" t="str">
        <f t="shared" si="0"/>
        <v>01</v>
      </c>
      <c r="D15" t="str">
        <f t="shared" si="0"/>
        <v>01</v>
      </c>
      <c r="E15" t="s">
        <v>54</v>
      </c>
      <c r="F15" s="1">
        <v>42125</v>
      </c>
      <c r="G15" s="1">
        <v>42155</v>
      </c>
      <c r="H15" t="s">
        <v>55</v>
      </c>
      <c r="I15" t="s">
        <v>56</v>
      </c>
      <c r="J15" t="s">
        <v>56</v>
      </c>
      <c r="K15">
        <v>14</v>
      </c>
      <c r="L15" s="1">
        <v>42132</v>
      </c>
      <c r="M15" t="str">
        <f>""</f>
        <v/>
      </c>
      <c r="N15" t="str">
        <f t="shared" si="1"/>
        <v>01</v>
      </c>
      <c r="O15" t="str">
        <f t="shared" si="2"/>
        <v>15</v>
      </c>
      <c r="P15" t="str">
        <f>"9781408825402"</f>
        <v>9781408825402</v>
      </c>
      <c r="Q15" t="s">
        <v>77</v>
      </c>
      <c r="R15" t="s">
        <v>78</v>
      </c>
      <c r="S15" t="s">
        <v>59</v>
      </c>
      <c r="T15" t="s">
        <v>56</v>
      </c>
      <c r="U15" t="s">
        <v>60</v>
      </c>
      <c r="V15" t="s">
        <v>61</v>
      </c>
      <c r="W15" t="s">
        <v>62</v>
      </c>
      <c r="X15" t="s">
        <v>71</v>
      </c>
      <c r="Y15" t="s">
        <v>72</v>
      </c>
      <c r="Z15">
        <v>1</v>
      </c>
      <c r="AA15">
        <v>0</v>
      </c>
      <c r="AB15" s="4">
        <v>1</v>
      </c>
      <c r="AC15" t="str">
        <f t="shared" si="3"/>
        <v>02</v>
      </c>
      <c r="AE15" t="s">
        <v>66</v>
      </c>
      <c r="AF15" s="2">
        <v>5.82</v>
      </c>
      <c r="AG15">
        <v>43</v>
      </c>
      <c r="AH15" t="s">
        <v>54</v>
      </c>
      <c r="AI15" s="3">
        <v>0</v>
      </c>
      <c r="AJ15" s="2">
        <v>5.82</v>
      </c>
      <c r="AK15" s="2">
        <v>0</v>
      </c>
      <c r="AL15" s="2">
        <v>5.82</v>
      </c>
      <c r="AM15">
        <v>0</v>
      </c>
      <c r="AN15" s="2">
        <v>1.7509999999999999</v>
      </c>
      <c r="AO15" t="str">
        <f t="shared" si="4"/>
        <v>02</v>
      </c>
      <c r="AP15" s="5">
        <v>4.0739999999999998</v>
      </c>
      <c r="AQ15">
        <v>57</v>
      </c>
      <c r="AR15">
        <v>76</v>
      </c>
      <c r="AS15">
        <v>0</v>
      </c>
      <c r="AT15">
        <v>76</v>
      </c>
      <c r="AU15" s="2">
        <v>323.60449999999997</v>
      </c>
      <c r="AV15" s="2">
        <v>0</v>
      </c>
      <c r="AW15" s="2">
        <v>323.60449999999997</v>
      </c>
      <c r="AX15" s="2">
        <v>97.233099999999993</v>
      </c>
      <c r="AY15" s="2">
        <v>226.52330000000001</v>
      </c>
      <c r="AZ15" t="s">
        <v>67</v>
      </c>
      <c r="BA15" t="s">
        <v>68</v>
      </c>
      <c r="BB15">
        <v>1</v>
      </c>
    </row>
    <row r="16" spans="1:54" x14ac:dyDescent="0.25">
      <c r="A16">
        <v>14</v>
      </c>
      <c r="B16" s="1">
        <v>42164</v>
      </c>
      <c r="C16" t="str">
        <f t="shared" si="0"/>
        <v>01</v>
      </c>
      <c r="D16" t="str">
        <f t="shared" si="0"/>
        <v>01</v>
      </c>
      <c r="E16" t="s">
        <v>54</v>
      </c>
      <c r="F16" s="1">
        <v>42125</v>
      </c>
      <c r="G16" s="1">
        <v>42155</v>
      </c>
      <c r="H16" t="s">
        <v>55</v>
      </c>
      <c r="I16" t="s">
        <v>56</v>
      </c>
      <c r="J16" t="s">
        <v>56</v>
      </c>
      <c r="K16">
        <v>15</v>
      </c>
      <c r="L16" s="1">
        <v>42132</v>
      </c>
      <c r="M16" t="str">
        <f>""</f>
        <v/>
      </c>
      <c r="N16" t="str">
        <f t="shared" si="1"/>
        <v>01</v>
      </c>
      <c r="O16" t="str">
        <f t="shared" si="2"/>
        <v>15</v>
      </c>
      <c r="P16" t="str">
        <f>"9781408816479"</f>
        <v>9781408816479</v>
      </c>
      <c r="Q16" t="s">
        <v>95</v>
      </c>
      <c r="R16" t="s">
        <v>96</v>
      </c>
      <c r="S16" t="s">
        <v>59</v>
      </c>
      <c r="T16" t="s">
        <v>56</v>
      </c>
      <c r="U16" t="s">
        <v>60</v>
      </c>
      <c r="V16" t="s">
        <v>61</v>
      </c>
      <c r="W16" t="s">
        <v>62</v>
      </c>
      <c r="X16" t="s">
        <v>71</v>
      </c>
      <c r="Y16" t="s">
        <v>72</v>
      </c>
      <c r="Z16">
        <v>1</v>
      </c>
      <c r="AA16">
        <v>0</v>
      </c>
      <c r="AB16" s="4">
        <v>1</v>
      </c>
      <c r="AC16" t="str">
        <f t="shared" si="3"/>
        <v>02</v>
      </c>
      <c r="AE16" t="s">
        <v>66</v>
      </c>
      <c r="AF16" s="2">
        <v>5.83</v>
      </c>
      <c r="AG16">
        <v>43</v>
      </c>
      <c r="AH16" t="s">
        <v>54</v>
      </c>
      <c r="AI16" s="3">
        <v>0</v>
      </c>
      <c r="AJ16" s="2">
        <v>5.83</v>
      </c>
      <c r="AK16" s="2">
        <v>0</v>
      </c>
      <c r="AL16" s="2">
        <v>5.83</v>
      </c>
      <c r="AM16">
        <v>0</v>
      </c>
      <c r="AN16" s="2">
        <v>1.7512000000000001</v>
      </c>
      <c r="AO16" t="str">
        <f t="shared" si="4"/>
        <v>02</v>
      </c>
      <c r="AP16" s="5">
        <v>4.0810000000000004</v>
      </c>
      <c r="AQ16">
        <v>57</v>
      </c>
      <c r="AR16">
        <v>76</v>
      </c>
      <c r="AS16">
        <v>0</v>
      </c>
      <c r="AT16">
        <v>76</v>
      </c>
      <c r="AU16" s="2">
        <v>323.60449999999997</v>
      </c>
      <c r="AV16" s="2">
        <v>0</v>
      </c>
      <c r="AW16" s="2">
        <v>323.60449999999997</v>
      </c>
      <c r="AX16" s="2">
        <v>97.233099999999993</v>
      </c>
      <c r="AY16" s="2">
        <v>226.52330000000001</v>
      </c>
      <c r="AZ16" t="s">
        <v>67</v>
      </c>
      <c r="BA16" t="s">
        <v>68</v>
      </c>
      <c r="BB16">
        <v>1</v>
      </c>
    </row>
    <row r="17" spans="1:54" x14ac:dyDescent="0.25">
      <c r="A17">
        <v>14</v>
      </c>
      <c r="B17" s="1">
        <v>42164</v>
      </c>
      <c r="C17" t="str">
        <f t="shared" si="0"/>
        <v>01</v>
      </c>
      <c r="D17" t="str">
        <f t="shared" si="0"/>
        <v>01</v>
      </c>
      <c r="E17" t="s">
        <v>54</v>
      </c>
      <c r="F17" s="1">
        <v>42125</v>
      </c>
      <c r="G17" s="1">
        <v>42155</v>
      </c>
      <c r="H17" t="s">
        <v>55</v>
      </c>
      <c r="I17" t="s">
        <v>56</v>
      </c>
      <c r="J17" t="s">
        <v>56</v>
      </c>
      <c r="K17">
        <v>16</v>
      </c>
      <c r="L17" s="1">
        <v>42132</v>
      </c>
      <c r="M17" t="str">
        <f>""</f>
        <v/>
      </c>
      <c r="N17" t="str">
        <f t="shared" si="1"/>
        <v>01</v>
      </c>
      <c r="O17" t="str">
        <f t="shared" si="2"/>
        <v>15</v>
      </c>
      <c r="P17" t="str">
        <f>"9781408813140"</f>
        <v>9781408813140</v>
      </c>
      <c r="Q17" t="s">
        <v>97</v>
      </c>
      <c r="R17" t="s">
        <v>98</v>
      </c>
      <c r="S17" t="s">
        <v>59</v>
      </c>
      <c r="T17" t="s">
        <v>56</v>
      </c>
      <c r="U17" t="s">
        <v>60</v>
      </c>
      <c r="V17" t="s">
        <v>61</v>
      </c>
      <c r="W17" t="s">
        <v>62</v>
      </c>
      <c r="X17" t="s">
        <v>71</v>
      </c>
      <c r="Y17" t="s">
        <v>72</v>
      </c>
      <c r="Z17">
        <v>1</v>
      </c>
      <c r="AA17">
        <v>0</v>
      </c>
      <c r="AB17" s="4">
        <v>1</v>
      </c>
      <c r="AC17" t="str">
        <f t="shared" si="3"/>
        <v>02</v>
      </c>
      <c r="AE17" t="s">
        <v>66</v>
      </c>
      <c r="AF17" s="2">
        <v>5</v>
      </c>
      <c r="AG17">
        <v>43</v>
      </c>
      <c r="AH17" t="s">
        <v>54</v>
      </c>
      <c r="AI17" s="3">
        <v>0</v>
      </c>
      <c r="AJ17" s="2">
        <v>5</v>
      </c>
      <c r="AK17" s="2">
        <v>0</v>
      </c>
      <c r="AL17" s="2">
        <v>5</v>
      </c>
      <c r="AM17">
        <v>0</v>
      </c>
      <c r="AN17" s="2">
        <v>1.5024999999999999</v>
      </c>
      <c r="AO17" t="str">
        <f t="shared" si="4"/>
        <v>02</v>
      </c>
      <c r="AP17" s="5">
        <v>3.5</v>
      </c>
      <c r="AQ17">
        <v>57</v>
      </c>
      <c r="AR17">
        <v>76</v>
      </c>
      <c r="AS17">
        <v>0</v>
      </c>
      <c r="AT17">
        <v>76</v>
      </c>
      <c r="AU17" s="2">
        <v>323.60449999999997</v>
      </c>
      <c r="AV17" s="2">
        <v>0</v>
      </c>
      <c r="AW17" s="2">
        <v>323.60449999999997</v>
      </c>
      <c r="AX17" s="2">
        <v>97.233099999999993</v>
      </c>
      <c r="AY17" s="2">
        <v>226.52330000000001</v>
      </c>
      <c r="AZ17" t="s">
        <v>67</v>
      </c>
      <c r="BA17" t="s">
        <v>68</v>
      </c>
      <c r="BB17">
        <v>1</v>
      </c>
    </row>
    <row r="18" spans="1:54" x14ac:dyDescent="0.25">
      <c r="A18">
        <v>14</v>
      </c>
      <c r="B18" s="1">
        <v>42164</v>
      </c>
      <c r="C18" t="str">
        <f t="shared" si="0"/>
        <v>01</v>
      </c>
      <c r="D18" t="str">
        <f t="shared" si="0"/>
        <v>01</v>
      </c>
      <c r="E18" t="s">
        <v>54</v>
      </c>
      <c r="F18" s="1">
        <v>42125</v>
      </c>
      <c r="G18" s="1">
        <v>42155</v>
      </c>
      <c r="H18" t="s">
        <v>55</v>
      </c>
      <c r="I18" t="s">
        <v>56</v>
      </c>
      <c r="J18" t="s">
        <v>56</v>
      </c>
      <c r="K18">
        <v>17</v>
      </c>
      <c r="L18" s="1">
        <v>42132</v>
      </c>
      <c r="M18" t="str">
        <f>""</f>
        <v/>
      </c>
      <c r="N18" t="str">
        <f t="shared" si="1"/>
        <v>01</v>
      </c>
      <c r="O18" t="str">
        <f t="shared" si="2"/>
        <v>15</v>
      </c>
      <c r="P18" t="str">
        <f>"9781408820490"</f>
        <v>9781408820490</v>
      </c>
      <c r="Q18" t="s">
        <v>99</v>
      </c>
      <c r="R18" t="s">
        <v>100</v>
      </c>
      <c r="S18" t="s">
        <v>59</v>
      </c>
      <c r="T18" t="s">
        <v>56</v>
      </c>
      <c r="U18" t="s">
        <v>60</v>
      </c>
      <c r="V18" t="s">
        <v>61</v>
      </c>
      <c r="W18" t="s">
        <v>62</v>
      </c>
      <c r="X18" t="s">
        <v>71</v>
      </c>
      <c r="Y18" t="s">
        <v>72</v>
      </c>
      <c r="Z18">
        <v>1</v>
      </c>
      <c r="AA18">
        <v>0</v>
      </c>
      <c r="AB18" s="4">
        <v>1</v>
      </c>
      <c r="AC18" t="str">
        <f t="shared" si="3"/>
        <v>02</v>
      </c>
      <c r="AE18" t="s">
        <v>66</v>
      </c>
      <c r="AF18" s="2">
        <v>4.99</v>
      </c>
      <c r="AG18">
        <v>43</v>
      </c>
      <c r="AH18" t="s">
        <v>54</v>
      </c>
      <c r="AI18" s="3">
        <v>0</v>
      </c>
      <c r="AJ18" s="2">
        <v>4.99</v>
      </c>
      <c r="AK18" s="2">
        <v>0</v>
      </c>
      <c r="AL18" s="2">
        <v>4.99</v>
      </c>
      <c r="AM18">
        <v>0</v>
      </c>
      <c r="AN18" s="2">
        <v>1.4923</v>
      </c>
      <c r="AO18" t="str">
        <f t="shared" si="4"/>
        <v>02</v>
      </c>
      <c r="AP18" s="5">
        <v>3.4929999999999999</v>
      </c>
      <c r="AQ18">
        <v>57</v>
      </c>
      <c r="AR18">
        <v>76</v>
      </c>
      <c r="AS18">
        <v>0</v>
      </c>
      <c r="AT18">
        <v>76</v>
      </c>
      <c r="AU18" s="2">
        <v>323.60449999999997</v>
      </c>
      <c r="AV18" s="2">
        <v>0</v>
      </c>
      <c r="AW18" s="2">
        <v>323.60449999999997</v>
      </c>
      <c r="AX18" s="2">
        <v>97.233099999999993</v>
      </c>
      <c r="AY18" s="2">
        <v>226.52330000000001</v>
      </c>
      <c r="AZ18" t="s">
        <v>67</v>
      </c>
      <c r="BA18" t="s">
        <v>68</v>
      </c>
      <c r="BB18">
        <v>1</v>
      </c>
    </row>
    <row r="19" spans="1:54" x14ac:dyDescent="0.25">
      <c r="A19">
        <v>14</v>
      </c>
      <c r="B19" s="1">
        <v>42164</v>
      </c>
      <c r="C19" t="str">
        <f t="shared" si="0"/>
        <v>01</v>
      </c>
      <c r="D19" t="str">
        <f t="shared" si="0"/>
        <v>01</v>
      </c>
      <c r="E19" t="s">
        <v>54</v>
      </c>
      <c r="F19" s="1">
        <v>42125</v>
      </c>
      <c r="G19" s="1">
        <v>42155</v>
      </c>
      <c r="H19" t="s">
        <v>55</v>
      </c>
      <c r="I19" t="s">
        <v>56</v>
      </c>
      <c r="J19" t="s">
        <v>56</v>
      </c>
      <c r="K19">
        <v>18</v>
      </c>
      <c r="L19" s="1">
        <v>42132</v>
      </c>
      <c r="M19" t="str">
        <f>""</f>
        <v/>
      </c>
      <c r="N19" t="str">
        <f t="shared" si="1"/>
        <v>01</v>
      </c>
      <c r="O19" t="str">
        <f t="shared" si="2"/>
        <v>15</v>
      </c>
      <c r="P19" t="str">
        <f>"9781408812884"</f>
        <v>9781408812884</v>
      </c>
      <c r="Q19" t="s">
        <v>101</v>
      </c>
      <c r="R19" t="s">
        <v>98</v>
      </c>
      <c r="S19" t="s">
        <v>59</v>
      </c>
      <c r="T19" t="s">
        <v>56</v>
      </c>
      <c r="U19" t="s">
        <v>60</v>
      </c>
      <c r="V19" t="s">
        <v>61</v>
      </c>
      <c r="W19" t="s">
        <v>62</v>
      </c>
      <c r="X19" t="s">
        <v>71</v>
      </c>
      <c r="Y19" t="s">
        <v>72</v>
      </c>
      <c r="Z19">
        <v>1</v>
      </c>
      <c r="AA19">
        <v>0</v>
      </c>
      <c r="AB19" s="4">
        <v>1</v>
      </c>
      <c r="AC19" t="str">
        <f t="shared" si="3"/>
        <v>02</v>
      </c>
      <c r="AE19" t="s">
        <v>66</v>
      </c>
      <c r="AF19" s="2">
        <v>5</v>
      </c>
      <c r="AG19">
        <v>43</v>
      </c>
      <c r="AH19" t="s">
        <v>54</v>
      </c>
      <c r="AI19" s="3">
        <v>0</v>
      </c>
      <c r="AJ19" s="2">
        <v>5</v>
      </c>
      <c r="AK19" s="2">
        <v>0</v>
      </c>
      <c r="AL19" s="2">
        <v>5</v>
      </c>
      <c r="AM19">
        <v>0</v>
      </c>
      <c r="AN19" s="2">
        <v>1.5024999999999999</v>
      </c>
      <c r="AO19" t="str">
        <f t="shared" si="4"/>
        <v>02</v>
      </c>
      <c r="AP19" s="5">
        <v>3.5</v>
      </c>
      <c r="AQ19">
        <v>57</v>
      </c>
      <c r="AR19">
        <v>76</v>
      </c>
      <c r="AS19">
        <v>0</v>
      </c>
      <c r="AT19">
        <v>76</v>
      </c>
      <c r="AU19" s="2">
        <v>323.60449999999997</v>
      </c>
      <c r="AV19" s="2">
        <v>0</v>
      </c>
      <c r="AW19" s="2">
        <v>323.60449999999997</v>
      </c>
      <c r="AX19" s="2">
        <v>97.233099999999993</v>
      </c>
      <c r="AY19" s="2">
        <v>226.52330000000001</v>
      </c>
      <c r="AZ19" t="s">
        <v>67</v>
      </c>
      <c r="BA19" t="s">
        <v>68</v>
      </c>
      <c r="BB19">
        <v>1</v>
      </c>
    </row>
    <row r="20" spans="1:54" x14ac:dyDescent="0.25">
      <c r="A20">
        <v>14</v>
      </c>
      <c r="B20" s="1">
        <v>42164</v>
      </c>
      <c r="C20" t="str">
        <f t="shared" si="0"/>
        <v>01</v>
      </c>
      <c r="D20" t="str">
        <f t="shared" si="0"/>
        <v>01</v>
      </c>
      <c r="E20" t="s">
        <v>54</v>
      </c>
      <c r="F20" s="1">
        <v>42125</v>
      </c>
      <c r="G20" s="1">
        <v>42155</v>
      </c>
      <c r="H20" t="s">
        <v>55</v>
      </c>
      <c r="I20" t="s">
        <v>56</v>
      </c>
      <c r="J20" t="s">
        <v>56</v>
      </c>
      <c r="K20">
        <v>19</v>
      </c>
      <c r="L20" s="1">
        <v>42132</v>
      </c>
      <c r="M20" t="str">
        <f>""</f>
        <v/>
      </c>
      <c r="N20" t="str">
        <f t="shared" si="1"/>
        <v>01</v>
      </c>
      <c r="O20" t="str">
        <f t="shared" si="2"/>
        <v>15</v>
      </c>
      <c r="P20" t="str">
        <f>"9781408818640"</f>
        <v>9781408818640</v>
      </c>
      <c r="Q20" t="s">
        <v>57</v>
      </c>
      <c r="R20" t="s">
        <v>58</v>
      </c>
      <c r="S20" t="s">
        <v>59</v>
      </c>
      <c r="T20" t="s">
        <v>56</v>
      </c>
      <c r="U20" t="s">
        <v>60</v>
      </c>
      <c r="V20" t="s">
        <v>61</v>
      </c>
      <c r="W20" t="s">
        <v>62</v>
      </c>
      <c r="X20" t="s">
        <v>63</v>
      </c>
      <c r="Y20" t="s">
        <v>64</v>
      </c>
      <c r="Z20">
        <v>10</v>
      </c>
      <c r="AA20">
        <v>0</v>
      </c>
      <c r="AB20" s="4">
        <v>10</v>
      </c>
      <c r="AC20" t="str">
        <f t="shared" si="3"/>
        <v>02</v>
      </c>
      <c r="AE20" t="s">
        <v>66</v>
      </c>
      <c r="AF20" s="2">
        <v>1.5</v>
      </c>
      <c r="AG20">
        <v>43</v>
      </c>
      <c r="AH20" t="s">
        <v>54</v>
      </c>
      <c r="AI20" s="3">
        <v>0</v>
      </c>
      <c r="AJ20" s="2">
        <v>15</v>
      </c>
      <c r="AK20" s="2">
        <v>0</v>
      </c>
      <c r="AL20" s="2">
        <v>15</v>
      </c>
      <c r="AM20">
        <v>0</v>
      </c>
      <c r="AN20" s="2">
        <v>4.5380000000000003</v>
      </c>
      <c r="AO20" t="str">
        <f t="shared" si="4"/>
        <v>02</v>
      </c>
      <c r="AP20" s="5">
        <v>10.5</v>
      </c>
      <c r="AQ20">
        <v>57</v>
      </c>
      <c r="AR20">
        <v>76</v>
      </c>
      <c r="AS20">
        <v>0</v>
      </c>
      <c r="AT20">
        <v>76</v>
      </c>
      <c r="AU20" s="2">
        <v>323.60449999999997</v>
      </c>
      <c r="AV20" s="2">
        <v>0</v>
      </c>
      <c r="AW20" s="2">
        <v>323.60449999999997</v>
      </c>
      <c r="AX20" s="2">
        <v>97.233099999999993</v>
      </c>
      <c r="AY20" s="2">
        <v>226.52330000000001</v>
      </c>
      <c r="AZ20" t="s">
        <v>67</v>
      </c>
      <c r="BA20" t="s">
        <v>68</v>
      </c>
      <c r="BB20">
        <v>1</v>
      </c>
    </row>
    <row r="21" spans="1:54" x14ac:dyDescent="0.25">
      <c r="A21">
        <v>14</v>
      </c>
      <c r="B21" s="1">
        <v>42164</v>
      </c>
      <c r="C21" t="str">
        <f t="shared" si="0"/>
        <v>01</v>
      </c>
      <c r="D21" t="str">
        <f t="shared" si="0"/>
        <v>01</v>
      </c>
      <c r="E21" t="s">
        <v>54</v>
      </c>
      <c r="F21" s="1">
        <v>42125</v>
      </c>
      <c r="G21" s="1">
        <v>42155</v>
      </c>
      <c r="H21" t="s">
        <v>55</v>
      </c>
      <c r="I21" t="s">
        <v>56</v>
      </c>
      <c r="J21" t="s">
        <v>56</v>
      </c>
      <c r="K21">
        <v>20</v>
      </c>
      <c r="L21" s="1">
        <v>42135</v>
      </c>
      <c r="M21" t="str">
        <f>""</f>
        <v/>
      </c>
      <c r="N21" t="str">
        <f t="shared" si="1"/>
        <v>01</v>
      </c>
      <c r="O21" t="str">
        <f t="shared" si="2"/>
        <v>15</v>
      </c>
      <c r="P21" t="str">
        <f>"9781408817506"</f>
        <v>9781408817506</v>
      </c>
      <c r="Q21" t="s">
        <v>102</v>
      </c>
      <c r="R21" t="s">
        <v>103</v>
      </c>
      <c r="S21" t="s">
        <v>59</v>
      </c>
      <c r="T21" t="s">
        <v>56</v>
      </c>
      <c r="U21" t="s">
        <v>56</v>
      </c>
      <c r="V21" t="s">
        <v>61</v>
      </c>
      <c r="W21" t="s">
        <v>62</v>
      </c>
      <c r="X21" t="s">
        <v>71</v>
      </c>
      <c r="Y21" t="s">
        <v>72</v>
      </c>
      <c r="Z21">
        <v>1</v>
      </c>
      <c r="AA21">
        <v>0</v>
      </c>
      <c r="AB21" s="4">
        <v>1</v>
      </c>
      <c r="AC21" t="str">
        <f t="shared" si="3"/>
        <v>02</v>
      </c>
      <c r="AD21" t="s">
        <v>65</v>
      </c>
      <c r="AE21" t="s">
        <v>66</v>
      </c>
      <c r="AF21" s="2">
        <v>24.99</v>
      </c>
      <c r="AG21">
        <v>43</v>
      </c>
      <c r="AH21" t="s">
        <v>54</v>
      </c>
      <c r="AI21" s="3">
        <v>0</v>
      </c>
      <c r="AJ21" s="2">
        <v>24.99</v>
      </c>
      <c r="AK21" s="2">
        <v>0</v>
      </c>
      <c r="AL21" s="2">
        <v>24.99</v>
      </c>
      <c r="AM21">
        <v>0</v>
      </c>
      <c r="AN21" s="2">
        <v>7.4923000000000002</v>
      </c>
      <c r="AO21" t="str">
        <f t="shared" si="4"/>
        <v>02</v>
      </c>
      <c r="AP21" s="5">
        <v>17.492999999999999</v>
      </c>
      <c r="AQ21">
        <v>57</v>
      </c>
      <c r="AR21">
        <v>76</v>
      </c>
      <c r="AS21">
        <v>0</v>
      </c>
      <c r="AT21">
        <v>76</v>
      </c>
      <c r="AU21" s="2">
        <v>323.60449999999997</v>
      </c>
      <c r="AV21" s="2">
        <v>0</v>
      </c>
      <c r="AW21" s="2">
        <v>323.60449999999997</v>
      </c>
      <c r="AX21" s="2">
        <v>97.233099999999993</v>
      </c>
      <c r="AY21" s="2">
        <v>226.52330000000001</v>
      </c>
      <c r="AZ21" t="s">
        <v>67</v>
      </c>
      <c r="BA21" t="s">
        <v>68</v>
      </c>
      <c r="BB21">
        <v>1</v>
      </c>
    </row>
    <row r="22" spans="1:54" x14ac:dyDescent="0.25">
      <c r="A22">
        <v>14</v>
      </c>
      <c r="B22" s="1">
        <v>42164</v>
      </c>
      <c r="C22" t="str">
        <f t="shared" ref="C22:D41" si="5">"01"</f>
        <v>01</v>
      </c>
      <c r="D22" t="str">
        <f t="shared" si="5"/>
        <v>01</v>
      </c>
      <c r="E22" t="s">
        <v>54</v>
      </c>
      <c r="F22" s="1">
        <v>42125</v>
      </c>
      <c r="G22" s="1">
        <v>42155</v>
      </c>
      <c r="H22" t="s">
        <v>55</v>
      </c>
      <c r="I22" t="s">
        <v>56</v>
      </c>
      <c r="J22" t="s">
        <v>56</v>
      </c>
      <c r="K22">
        <v>21</v>
      </c>
      <c r="L22" s="1">
        <v>42135</v>
      </c>
      <c r="M22" t="str">
        <f>""</f>
        <v/>
      </c>
      <c r="N22" t="str">
        <f t="shared" si="1"/>
        <v>01</v>
      </c>
      <c r="O22" t="str">
        <f t="shared" si="2"/>
        <v>15</v>
      </c>
      <c r="P22" t="str">
        <f>"9781408817506"</f>
        <v>9781408817506</v>
      </c>
      <c r="Q22" t="s">
        <v>102</v>
      </c>
      <c r="R22" t="s">
        <v>103</v>
      </c>
      <c r="S22" t="s">
        <v>59</v>
      </c>
      <c r="T22" t="s">
        <v>56</v>
      </c>
      <c r="U22" t="s">
        <v>56</v>
      </c>
      <c r="V22" t="s">
        <v>61</v>
      </c>
      <c r="W22" t="s">
        <v>62</v>
      </c>
      <c r="X22" t="s">
        <v>63</v>
      </c>
      <c r="Y22" t="s">
        <v>64</v>
      </c>
      <c r="Z22">
        <v>1</v>
      </c>
      <c r="AA22">
        <v>0</v>
      </c>
      <c r="AB22" s="4">
        <v>1</v>
      </c>
      <c r="AC22" t="str">
        <f t="shared" si="3"/>
        <v>02</v>
      </c>
      <c r="AD22" t="s">
        <v>65</v>
      </c>
      <c r="AE22" t="s">
        <v>66</v>
      </c>
      <c r="AF22" s="2">
        <v>7.4969999999999999</v>
      </c>
      <c r="AG22">
        <v>43</v>
      </c>
      <c r="AH22" t="s">
        <v>54</v>
      </c>
      <c r="AI22" s="3">
        <v>0</v>
      </c>
      <c r="AJ22" s="2">
        <v>7.4969999999999999</v>
      </c>
      <c r="AK22" s="2">
        <v>0</v>
      </c>
      <c r="AL22" s="2">
        <v>7.4969999999999999</v>
      </c>
      <c r="AM22">
        <v>0</v>
      </c>
      <c r="AN22" s="2">
        <v>2.2486999999999999</v>
      </c>
      <c r="AO22" t="str">
        <f t="shared" si="4"/>
        <v>02</v>
      </c>
      <c r="AP22" s="5">
        <v>5.2478999999999996</v>
      </c>
      <c r="AQ22">
        <v>57</v>
      </c>
      <c r="AR22">
        <v>76</v>
      </c>
      <c r="AS22">
        <v>0</v>
      </c>
      <c r="AT22">
        <v>76</v>
      </c>
      <c r="AU22" s="2">
        <v>323.60449999999997</v>
      </c>
      <c r="AV22" s="2">
        <v>0</v>
      </c>
      <c r="AW22" s="2">
        <v>323.60449999999997</v>
      </c>
      <c r="AX22" s="2">
        <v>97.233099999999993</v>
      </c>
      <c r="AY22" s="2">
        <v>226.52330000000001</v>
      </c>
      <c r="AZ22" t="s">
        <v>67</v>
      </c>
      <c r="BA22" t="s">
        <v>68</v>
      </c>
      <c r="BB22">
        <v>1</v>
      </c>
    </row>
    <row r="23" spans="1:54" x14ac:dyDescent="0.25">
      <c r="A23">
        <v>14</v>
      </c>
      <c r="B23" s="1">
        <v>42164</v>
      </c>
      <c r="C23" t="str">
        <f t="shared" si="5"/>
        <v>01</v>
      </c>
      <c r="D23" t="str">
        <f t="shared" si="5"/>
        <v>01</v>
      </c>
      <c r="E23" t="s">
        <v>54</v>
      </c>
      <c r="F23" s="1">
        <v>42125</v>
      </c>
      <c r="G23" s="1">
        <v>42155</v>
      </c>
      <c r="H23" t="s">
        <v>55</v>
      </c>
      <c r="I23" t="s">
        <v>56</v>
      </c>
      <c r="J23" t="s">
        <v>56</v>
      </c>
      <c r="K23">
        <v>22</v>
      </c>
      <c r="L23" s="1">
        <v>42135</v>
      </c>
      <c r="M23" t="str">
        <f>""</f>
        <v/>
      </c>
      <c r="N23" t="str">
        <f t="shared" si="1"/>
        <v>01</v>
      </c>
      <c r="O23" t="str">
        <f t="shared" si="2"/>
        <v>15</v>
      </c>
      <c r="P23" t="str">
        <f>"9781408842119"</f>
        <v>9781408842119</v>
      </c>
      <c r="Q23" t="s">
        <v>104</v>
      </c>
      <c r="R23" t="s">
        <v>105</v>
      </c>
      <c r="S23" t="s">
        <v>59</v>
      </c>
      <c r="T23" t="s">
        <v>56</v>
      </c>
      <c r="U23" t="s">
        <v>56</v>
      </c>
      <c r="V23" t="s">
        <v>61</v>
      </c>
      <c r="W23" t="s">
        <v>62</v>
      </c>
      <c r="X23" t="s">
        <v>63</v>
      </c>
      <c r="Y23" t="s">
        <v>64</v>
      </c>
      <c r="Z23">
        <v>1</v>
      </c>
      <c r="AA23">
        <v>0</v>
      </c>
      <c r="AB23" s="4">
        <v>1</v>
      </c>
      <c r="AC23" t="str">
        <f t="shared" si="3"/>
        <v>02</v>
      </c>
      <c r="AD23" t="s">
        <v>106</v>
      </c>
      <c r="AE23" t="s">
        <v>66</v>
      </c>
      <c r="AF23" s="2">
        <v>2.496</v>
      </c>
      <c r="AG23">
        <v>43</v>
      </c>
      <c r="AH23" t="s">
        <v>54</v>
      </c>
      <c r="AI23" s="3">
        <v>0</v>
      </c>
      <c r="AJ23" s="2">
        <v>2.496</v>
      </c>
      <c r="AK23" s="2">
        <v>0</v>
      </c>
      <c r="AL23" s="2">
        <v>2.496</v>
      </c>
      <c r="AM23">
        <v>0</v>
      </c>
      <c r="AN23" s="2">
        <v>0.74619999999999997</v>
      </c>
      <c r="AO23" t="str">
        <f t="shared" si="4"/>
        <v>02</v>
      </c>
      <c r="AP23" s="5">
        <v>1.7472000000000001</v>
      </c>
      <c r="AQ23">
        <v>57</v>
      </c>
      <c r="AR23">
        <v>76</v>
      </c>
      <c r="AS23">
        <v>0</v>
      </c>
      <c r="AT23">
        <v>76</v>
      </c>
      <c r="AU23" s="2">
        <v>323.60449999999997</v>
      </c>
      <c r="AV23" s="2">
        <v>0</v>
      </c>
      <c r="AW23" s="2">
        <v>323.60449999999997</v>
      </c>
      <c r="AX23" s="2">
        <v>97.233099999999993</v>
      </c>
      <c r="AY23" s="2">
        <v>226.52330000000001</v>
      </c>
      <c r="AZ23" t="s">
        <v>67</v>
      </c>
      <c r="BA23" t="s">
        <v>68</v>
      </c>
      <c r="BB23">
        <v>1</v>
      </c>
    </row>
    <row r="24" spans="1:54" x14ac:dyDescent="0.25">
      <c r="A24">
        <v>14</v>
      </c>
      <c r="B24" s="1">
        <v>42164</v>
      </c>
      <c r="C24" t="str">
        <f t="shared" si="5"/>
        <v>01</v>
      </c>
      <c r="D24" t="str">
        <f t="shared" si="5"/>
        <v>01</v>
      </c>
      <c r="E24" t="s">
        <v>54</v>
      </c>
      <c r="F24" s="1">
        <v>42125</v>
      </c>
      <c r="G24" s="1">
        <v>42155</v>
      </c>
      <c r="H24" t="s">
        <v>55</v>
      </c>
      <c r="I24" t="s">
        <v>56</v>
      </c>
      <c r="J24" t="s">
        <v>56</v>
      </c>
      <c r="K24">
        <v>23</v>
      </c>
      <c r="L24" s="1">
        <v>42135</v>
      </c>
      <c r="M24" t="str">
        <f>""</f>
        <v/>
      </c>
      <c r="N24" t="str">
        <f t="shared" si="1"/>
        <v>01</v>
      </c>
      <c r="O24" t="str">
        <f t="shared" si="2"/>
        <v>15</v>
      </c>
      <c r="P24" t="str">
        <f>"9781408811627"</f>
        <v>9781408811627</v>
      </c>
      <c r="Q24" t="s">
        <v>86</v>
      </c>
      <c r="R24" t="s">
        <v>87</v>
      </c>
      <c r="S24" t="s">
        <v>59</v>
      </c>
      <c r="T24" t="s">
        <v>56</v>
      </c>
      <c r="U24" t="s">
        <v>60</v>
      </c>
      <c r="V24" t="s">
        <v>61</v>
      </c>
      <c r="W24" t="s">
        <v>62</v>
      </c>
      <c r="X24" t="s">
        <v>71</v>
      </c>
      <c r="Y24" t="s">
        <v>72</v>
      </c>
      <c r="Z24">
        <v>1</v>
      </c>
      <c r="AA24">
        <v>0</v>
      </c>
      <c r="AB24" s="4">
        <v>1</v>
      </c>
      <c r="AC24" t="str">
        <f t="shared" si="3"/>
        <v>02</v>
      </c>
      <c r="AE24" t="s">
        <v>66</v>
      </c>
      <c r="AF24" s="2">
        <v>5.82</v>
      </c>
      <c r="AG24">
        <v>43</v>
      </c>
      <c r="AH24" t="s">
        <v>54</v>
      </c>
      <c r="AI24" s="3">
        <v>0</v>
      </c>
      <c r="AJ24" s="2">
        <v>5.82</v>
      </c>
      <c r="AK24" s="2">
        <v>0</v>
      </c>
      <c r="AL24" s="2">
        <v>5.82</v>
      </c>
      <c r="AM24">
        <v>0</v>
      </c>
      <c r="AN24" s="2">
        <v>1.7509999999999999</v>
      </c>
      <c r="AO24" t="str">
        <f t="shared" si="4"/>
        <v>02</v>
      </c>
      <c r="AP24" s="5">
        <v>4.0739999999999998</v>
      </c>
      <c r="AQ24">
        <v>57</v>
      </c>
      <c r="AR24">
        <v>76</v>
      </c>
      <c r="AS24">
        <v>0</v>
      </c>
      <c r="AT24">
        <v>76</v>
      </c>
      <c r="AU24" s="2">
        <v>323.60449999999997</v>
      </c>
      <c r="AV24" s="2">
        <v>0</v>
      </c>
      <c r="AW24" s="2">
        <v>323.60449999999997</v>
      </c>
      <c r="AX24" s="2">
        <v>97.233099999999993</v>
      </c>
      <c r="AY24" s="2">
        <v>226.52330000000001</v>
      </c>
      <c r="AZ24" t="s">
        <v>67</v>
      </c>
      <c r="BA24" t="s">
        <v>68</v>
      </c>
      <c r="BB24">
        <v>1</v>
      </c>
    </row>
    <row r="25" spans="1:54" x14ac:dyDescent="0.25">
      <c r="A25">
        <v>14</v>
      </c>
      <c r="B25" s="1">
        <v>42164</v>
      </c>
      <c r="C25" t="str">
        <f t="shared" si="5"/>
        <v>01</v>
      </c>
      <c r="D25" t="str">
        <f t="shared" si="5"/>
        <v>01</v>
      </c>
      <c r="E25" t="s">
        <v>54</v>
      </c>
      <c r="F25" s="1">
        <v>42125</v>
      </c>
      <c r="G25" s="1">
        <v>42155</v>
      </c>
      <c r="H25" t="s">
        <v>55</v>
      </c>
      <c r="I25" t="s">
        <v>56</v>
      </c>
      <c r="J25" t="s">
        <v>56</v>
      </c>
      <c r="K25">
        <v>24</v>
      </c>
      <c r="L25" s="1">
        <v>42136</v>
      </c>
      <c r="M25" t="str">
        <f>""</f>
        <v/>
      </c>
      <c r="N25" t="str">
        <f t="shared" si="1"/>
        <v>01</v>
      </c>
      <c r="O25" t="str">
        <f t="shared" si="2"/>
        <v>15</v>
      </c>
      <c r="P25" t="str">
        <f>"9781408811863"</f>
        <v>9781408811863</v>
      </c>
      <c r="Q25" t="s">
        <v>107</v>
      </c>
      <c r="R25" t="s">
        <v>108</v>
      </c>
      <c r="S25" t="s">
        <v>59</v>
      </c>
      <c r="T25" t="s">
        <v>56</v>
      </c>
      <c r="U25" t="s">
        <v>60</v>
      </c>
      <c r="V25" t="s">
        <v>61</v>
      </c>
      <c r="W25" t="s">
        <v>62</v>
      </c>
      <c r="X25" t="s">
        <v>63</v>
      </c>
      <c r="Y25" t="s">
        <v>64</v>
      </c>
      <c r="Z25">
        <v>1</v>
      </c>
      <c r="AA25">
        <v>0</v>
      </c>
      <c r="AB25" s="4">
        <v>1</v>
      </c>
      <c r="AC25" t="str">
        <f t="shared" si="3"/>
        <v>02</v>
      </c>
      <c r="AD25" t="s">
        <v>109</v>
      </c>
      <c r="AE25" t="s">
        <v>66</v>
      </c>
      <c r="AF25" s="2">
        <v>1.248</v>
      </c>
      <c r="AG25">
        <v>43</v>
      </c>
      <c r="AH25" t="s">
        <v>54</v>
      </c>
      <c r="AI25" s="3">
        <v>0</v>
      </c>
      <c r="AJ25" s="2">
        <v>1.248</v>
      </c>
      <c r="AK25" s="2">
        <v>0</v>
      </c>
      <c r="AL25" s="2">
        <v>1.248</v>
      </c>
      <c r="AM25">
        <v>0</v>
      </c>
      <c r="AN25" s="2">
        <v>0.37809999999999999</v>
      </c>
      <c r="AO25" t="str">
        <f t="shared" si="4"/>
        <v>02</v>
      </c>
      <c r="AP25" s="5">
        <v>0.87360000000000004</v>
      </c>
      <c r="AQ25">
        <v>57</v>
      </c>
      <c r="AR25">
        <v>76</v>
      </c>
      <c r="AS25">
        <v>0</v>
      </c>
      <c r="AT25">
        <v>76</v>
      </c>
      <c r="AU25" s="2">
        <v>323.60449999999997</v>
      </c>
      <c r="AV25" s="2">
        <v>0</v>
      </c>
      <c r="AW25" s="2">
        <v>323.60449999999997</v>
      </c>
      <c r="AX25" s="2">
        <v>97.233099999999993</v>
      </c>
      <c r="AY25" s="2">
        <v>226.52330000000001</v>
      </c>
      <c r="AZ25" t="s">
        <v>67</v>
      </c>
      <c r="BA25" t="s">
        <v>68</v>
      </c>
      <c r="BB25">
        <v>1</v>
      </c>
    </row>
    <row r="26" spans="1:54" x14ac:dyDescent="0.25">
      <c r="A26">
        <v>14</v>
      </c>
      <c r="B26" s="1">
        <v>42164</v>
      </c>
      <c r="C26" t="str">
        <f t="shared" si="5"/>
        <v>01</v>
      </c>
      <c r="D26" t="str">
        <f t="shared" si="5"/>
        <v>01</v>
      </c>
      <c r="E26" t="s">
        <v>54</v>
      </c>
      <c r="F26" s="1">
        <v>42125</v>
      </c>
      <c r="G26" s="1">
        <v>42155</v>
      </c>
      <c r="H26" t="s">
        <v>55</v>
      </c>
      <c r="I26" t="s">
        <v>56</v>
      </c>
      <c r="J26" t="s">
        <v>56</v>
      </c>
      <c r="K26">
        <v>25</v>
      </c>
      <c r="L26" s="1">
        <v>42137</v>
      </c>
      <c r="M26" t="str">
        <f>""</f>
        <v/>
      </c>
      <c r="N26" t="str">
        <f t="shared" si="1"/>
        <v>01</v>
      </c>
      <c r="O26" t="str">
        <f t="shared" si="2"/>
        <v>15</v>
      </c>
      <c r="P26" t="str">
        <f>"9781408810279"</f>
        <v>9781408810279</v>
      </c>
      <c r="Q26" t="s">
        <v>94</v>
      </c>
      <c r="R26" t="s">
        <v>58</v>
      </c>
      <c r="S26" t="s">
        <v>59</v>
      </c>
      <c r="T26" t="s">
        <v>56</v>
      </c>
      <c r="U26" t="s">
        <v>60</v>
      </c>
      <c r="V26" t="s">
        <v>61</v>
      </c>
      <c r="W26" t="s">
        <v>62</v>
      </c>
      <c r="X26" t="s">
        <v>71</v>
      </c>
      <c r="Y26" t="s">
        <v>72</v>
      </c>
      <c r="Z26">
        <v>1</v>
      </c>
      <c r="AA26">
        <v>0</v>
      </c>
      <c r="AB26" s="4">
        <v>1</v>
      </c>
      <c r="AC26" t="str">
        <f t="shared" si="3"/>
        <v>02</v>
      </c>
      <c r="AD26" t="s">
        <v>110</v>
      </c>
      <c r="AE26" t="s">
        <v>66</v>
      </c>
      <c r="AF26" s="2">
        <v>5.83</v>
      </c>
      <c r="AG26">
        <v>43</v>
      </c>
      <c r="AH26" t="s">
        <v>54</v>
      </c>
      <c r="AI26" s="3">
        <v>0</v>
      </c>
      <c r="AJ26" s="2">
        <v>5.83</v>
      </c>
      <c r="AK26" s="2">
        <v>0</v>
      </c>
      <c r="AL26" s="2">
        <v>5.83</v>
      </c>
      <c r="AM26">
        <v>0</v>
      </c>
      <c r="AN26" s="2">
        <v>1.7512000000000001</v>
      </c>
      <c r="AO26" t="str">
        <f t="shared" si="4"/>
        <v>02</v>
      </c>
      <c r="AP26" s="5">
        <v>4.0810000000000004</v>
      </c>
      <c r="AQ26">
        <v>57</v>
      </c>
      <c r="AR26">
        <v>76</v>
      </c>
      <c r="AS26">
        <v>0</v>
      </c>
      <c r="AT26">
        <v>76</v>
      </c>
      <c r="AU26" s="2">
        <v>323.60449999999997</v>
      </c>
      <c r="AV26" s="2">
        <v>0</v>
      </c>
      <c r="AW26" s="2">
        <v>323.60449999999997</v>
      </c>
      <c r="AX26" s="2">
        <v>97.233099999999993</v>
      </c>
      <c r="AY26" s="2">
        <v>226.52330000000001</v>
      </c>
      <c r="AZ26" t="s">
        <v>67</v>
      </c>
      <c r="BA26" t="s">
        <v>68</v>
      </c>
      <c r="BB26">
        <v>1</v>
      </c>
    </row>
    <row r="27" spans="1:54" x14ac:dyDescent="0.25">
      <c r="A27">
        <v>14</v>
      </c>
      <c r="B27" s="1">
        <v>42164</v>
      </c>
      <c r="C27" t="str">
        <f t="shared" si="5"/>
        <v>01</v>
      </c>
      <c r="D27" t="str">
        <f t="shared" si="5"/>
        <v>01</v>
      </c>
      <c r="E27" t="s">
        <v>54</v>
      </c>
      <c r="F27" s="1">
        <v>42125</v>
      </c>
      <c r="G27" s="1">
        <v>42155</v>
      </c>
      <c r="H27" t="s">
        <v>55</v>
      </c>
      <c r="I27" t="s">
        <v>56</v>
      </c>
      <c r="J27" t="s">
        <v>56</v>
      </c>
      <c r="K27">
        <v>26</v>
      </c>
      <c r="L27" s="1">
        <v>42137</v>
      </c>
      <c r="M27" t="str">
        <f>""</f>
        <v/>
      </c>
      <c r="N27" t="str">
        <f t="shared" si="1"/>
        <v>01</v>
      </c>
      <c r="O27" t="str">
        <f t="shared" si="2"/>
        <v>15</v>
      </c>
      <c r="P27" t="str">
        <f>"9781408834572"</f>
        <v>9781408834572</v>
      </c>
      <c r="Q27" t="s">
        <v>111</v>
      </c>
      <c r="R27" t="s">
        <v>112</v>
      </c>
      <c r="S27" t="s">
        <v>59</v>
      </c>
      <c r="T27" t="s">
        <v>56</v>
      </c>
      <c r="U27" t="s">
        <v>60</v>
      </c>
      <c r="V27" t="s">
        <v>61</v>
      </c>
      <c r="W27" t="s">
        <v>62</v>
      </c>
      <c r="X27" t="s">
        <v>71</v>
      </c>
      <c r="Y27" t="s">
        <v>72</v>
      </c>
      <c r="Z27">
        <v>1</v>
      </c>
      <c r="AA27">
        <v>0</v>
      </c>
      <c r="AB27" s="4">
        <v>1</v>
      </c>
      <c r="AC27" t="str">
        <f t="shared" si="3"/>
        <v>02</v>
      </c>
      <c r="AD27" t="s">
        <v>110</v>
      </c>
      <c r="AE27" t="s">
        <v>66</v>
      </c>
      <c r="AF27" s="2">
        <v>5.82</v>
      </c>
      <c r="AG27">
        <v>43</v>
      </c>
      <c r="AH27" t="s">
        <v>54</v>
      </c>
      <c r="AI27" s="3">
        <v>0</v>
      </c>
      <c r="AJ27" s="2">
        <v>5.82</v>
      </c>
      <c r="AK27" s="2">
        <v>0</v>
      </c>
      <c r="AL27" s="2">
        <v>5.82</v>
      </c>
      <c r="AM27">
        <v>0</v>
      </c>
      <c r="AN27" s="2">
        <v>1.7509999999999999</v>
      </c>
      <c r="AO27" t="str">
        <f t="shared" si="4"/>
        <v>02</v>
      </c>
      <c r="AP27" s="5">
        <v>4.0739999999999998</v>
      </c>
      <c r="AQ27">
        <v>57</v>
      </c>
      <c r="AR27">
        <v>76</v>
      </c>
      <c r="AS27">
        <v>0</v>
      </c>
      <c r="AT27">
        <v>76</v>
      </c>
      <c r="AU27" s="2">
        <v>323.60449999999997</v>
      </c>
      <c r="AV27" s="2">
        <v>0</v>
      </c>
      <c r="AW27" s="2">
        <v>323.60449999999997</v>
      </c>
      <c r="AX27" s="2">
        <v>97.233099999999993</v>
      </c>
      <c r="AY27" s="2">
        <v>226.52330000000001</v>
      </c>
      <c r="AZ27" t="s">
        <v>67</v>
      </c>
      <c r="BA27" t="s">
        <v>68</v>
      </c>
      <c r="BB27">
        <v>1</v>
      </c>
    </row>
    <row r="28" spans="1:54" x14ac:dyDescent="0.25">
      <c r="A28">
        <v>14</v>
      </c>
      <c r="B28" s="1">
        <v>42164</v>
      </c>
      <c r="C28" t="str">
        <f t="shared" si="5"/>
        <v>01</v>
      </c>
      <c r="D28" t="str">
        <f t="shared" si="5"/>
        <v>01</v>
      </c>
      <c r="E28" t="s">
        <v>54</v>
      </c>
      <c r="F28" s="1">
        <v>42125</v>
      </c>
      <c r="G28" s="1">
        <v>42155</v>
      </c>
      <c r="H28" t="s">
        <v>55</v>
      </c>
      <c r="I28" t="s">
        <v>56</v>
      </c>
      <c r="J28" t="s">
        <v>56</v>
      </c>
      <c r="K28">
        <v>27</v>
      </c>
      <c r="L28" s="1">
        <v>42139</v>
      </c>
      <c r="M28" t="str">
        <f>""</f>
        <v/>
      </c>
      <c r="N28" t="str">
        <f t="shared" si="1"/>
        <v>01</v>
      </c>
      <c r="O28" t="str">
        <f t="shared" si="2"/>
        <v>15</v>
      </c>
      <c r="P28" t="str">
        <f>"9781408811627"</f>
        <v>9781408811627</v>
      </c>
      <c r="Q28" t="s">
        <v>86</v>
      </c>
      <c r="R28" t="s">
        <v>87</v>
      </c>
      <c r="S28" t="s">
        <v>59</v>
      </c>
      <c r="T28" t="s">
        <v>56</v>
      </c>
      <c r="U28" t="s">
        <v>60</v>
      </c>
      <c r="V28" t="s">
        <v>61</v>
      </c>
      <c r="W28" t="s">
        <v>62</v>
      </c>
      <c r="X28" t="s">
        <v>113</v>
      </c>
      <c r="Y28" t="s">
        <v>64</v>
      </c>
      <c r="Z28">
        <v>4</v>
      </c>
      <c r="AA28">
        <v>0</v>
      </c>
      <c r="AB28" s="4">
        <v>4</v>
      </c>
      <c r="AC28" t="str">
        <f t="shared" si="3"/>
        <v>02</v>
      </c>
      <c r="AD28" t="s">
        <v>114</v>
      </c>
      <c r="AE28" t="s">
        <v>66</v>
      </c>
      <c r="AF28" s="2">
        <v>2.91</v>
      </c>
      <c r="AG28">
        <v>43</v>
      </c>
      <c r="AH28" t="s">
        <v>54</v>
      </c>
      <c r="AI28" s="3">
        <v>0</v>
      </c>
      <c r="AJ28" s="2">
        <v>11.64</v>
      </c>
      <c r="AK28" s="2">
        <v>0</v>
      </c>
      <c r="AL28" s="2">
        <v>11.64</v>
      </c>
      <c r="AM28">
        <v>0</v>
      </c>
      <c r="AN28" s="2">
        <v>3.5019999999999998</v>
      </c>
      <c r="AO28" t="str">
        <f t="shared" si="4"/>
        <v>02</v>
      </c>
      <c r="AP28" s="5">
        <v>8.1479999999999997</v>
      </c>
      <c r="AQ28">
        <v>57</v>
      </c>
      <c r="AR28">
        <v>76</v>
      </c>
      <c r="AS28">
        <v>0</v>
      </c>
      <c r="AT28">
        <v>76</v>
      </c>
      <c r="AU28" s="2">
        <v>323.60449999999997</v>
      </c>
      <c r="AV28" s="2">
        <v>0</v>
      </c>
      <c r="AW28" s="2">
        <v>323.60449999999997</v>
      </c>
      <c r="AX28" s="2">
        <v>97.233099999999993</v>
      </c>
      <c r="AY28" s="2">
        <v>226.52330000000001</v>
      </c>
      <c r="AZ28" t="s">
        <v>67</v>
      </c>
      <c r="BA28" t="s">
        <v>68</v>
      </c>
      <c r="BB28">
        <v>1</v>
      </c>
    </row>
    <row r="29" spans="1:54" x14ac:dyDescent="0.25">
      <c r="A29">
        <v>14</v>
      </c>
      <c r="B29" s="1">
        <v>42164</v>
      </c>
      <c r="C29" t="str">
        <f t="shared" si="5"/>
        <v>01</v>
      </c>
      <c r="D29" t="str">
        <f t="shared" si="5"/>
        <v>01</v>
      </c>
      <c r="E29" t="s">
        <v>54</v>
      </c>
      <c r="F29" s="1">
        <v>42125</v>
      </c>
      <c r="G29" s="1">
        <v>42155</v>
      </c>
      <c r="H29" t="s">
        <v>55</v>
      </c>
      <c r="I29" t="s">
        <v>56</v>
      </c>
      <c r="J29" t="s">
        <v>56</v>
      </c>
      <c r="K29">
        <v>28</v>
      </c>
      <c r="L29" s="1">
        <v>42139</v>
      </c>
      <c r="M29" t="str">
        <f>""</f>
        <v/>
      </c>
      <c r="N29" t="str">
        <f t="shared" si="1"/>
        <v>01</v>
      </c>
      <c r="O29" t="str">
        <f t="shared" si="2"/>
        <v>15</v>
      </c>
      <c r="P29" t="str">
        <f>"9781408812921"</f>
        <v>9781408812921</v>
      </c>
      <c r="Q29" t="s">
        <v>115</v>
      </c>
      <c r="R29" t="s">
        <v>116</v>
      </c>
      <c r="S29" t="s">
        <v>59</v>
      </c>
      <c r="T29" t="s">
        <v>56</v>
      </c>
      <c r="U29" t="s">
        <v>60</v>
      </c>
      <c r="V29" t="s">
        <v>61</v>
      </c>
      <c r="W29" t="s">
        <v>62</v>
      </c>
      <c r="X29" t="s">
        <v>113</v>
      </c>
      <c r="Y29" t="s">
        <v>64</v>
      </c>
      <c r="Z29">
        <v>4</v>
      </c>
      <c r="AA29">
        <v>0</v>
      </c>
      <c r="AB29" s="4">
        <v>4</v>
      </c>
      <c r="AC29" t="str">
        <f t="shared" si="3"/>
        <v>02</v>
      </c>
      <c r="AD29" t="s">
        <v>114</v>
      </c>
      <c r="AE29" t="s">
        <v>66</v>
      </c>
      <c r="AF29" s="2">
        <v>2.915</v>
      </c>
      <c r="AG29">
        <v>43</v>
      </c>
      <c r="AH29" t="s">
        <v>54</v>
      </c>
      <c r="AI29" s="3">
        <v>0</v>
      </c>
      <c r="AJ29" s="2">
        <v>11.66</v>
      </c>
      <c r="AK29" s="2">
        <v>0</v>
      </c>
      <c r="AL29" s="2">
        <v>11.66</v>
      </c>
      <c r="AM29">
        <v>0</v>
      </c>
      <c r="AN29" s="2">
        <v>3.5024000000000002</v>
      </c>
      <c r="AO29" t="str">
        <f t="shared" si="4"/>
        <v>02</v>
      </c>
      <c r="AP29" s="5">
        <v>8.1620000000000008</v>
      </c>
      <c r="AQ29">
        <v>57</v>
      </c>
      <c r="AR29">
        <v>76</v>
      </c>
      <c r="AS29">
        <v>0</v>
      </c>
      <c r="AT29">
        <v>76</v>
      </c>
      <c r="AU29" s="2">
        <v>323.60449999999997</v>
      </c>
      <c r="AV29" s="2">
        <v>0</v>
      </c>
      <c r="AW29" s="2">
        <v>323.60449999999997</v>
      </c>
      <c r="AX29" s="2">
        <v>97.233099999999993</v>
      </c>
      <c r="AY29" s="2">
        <v>226.52330000000001</v>
      </c>
      <c r="AZ29" t="s">
        <v>67</v>
      </c>
      <c r="BA29" t="s">
        <v>68</v>
      </c>
      <c r="BB29">
        <v>1</v>
      </c>
    </row>
    <row r="30" spans="1:54" x14ac:dyDescent="0.25">
      <c r="A30">
        <v>14</v>
      </c>
      <c r="B30" s="1">
        <v>42164</v>
      </c>
      <c r="C30" t="str">
        <f t="shared" si="5"/>
        <v>01</v>
      </c>
      <c r="D30" t="str">
        <f t="shared" si="5"/>
        <v>01</v>
      </c>
      <c r="E30" t="s">
        <v>54</v>
      </c>
      <c r="F30" s="1">
        <v>42125</v>
      </c>
      <c r="G30" s="1">
        <v>42155</v>
      </c>
      <c r="H30" t="s">
        <v>55</v>
      </c>
      <c r="I30" t="s">
        <v>56</v>
      </c>
      <c r="J30" t="s">
        <v>56</v>
      </c>
      <c r="K30">
        <v>29</v>
      </c>
      <c r="L30" s="1">
        <v>42142</v>
      </c>
      <c r="M30" t="str">
        <f>""</f>
        <v/>
      </c>
      <c r="N30" t="str">
        <f t="shared" si="1"/>
        <v>01</v>
      </c>
      <c r="O30" t="str">
        <f t="shared" si="2"/>
        <v>15</v>
      </c>
      <c r="P30" t="str">
        <f>"9781408810279"</f>
        <v>9781408810279</v>
      </c>
      <c r="Q30" t="s">
        <v>94</v>
      </c>
      <c r="R30" t="s">
        <v>58</v>
      </c>
      <c r="S30" t="s">
        <v>59</v>
      </c>
      <c r="T30" t="s">
        <v>56</v>
      </c>
      <c r="U30" t="s">
        <v>60</v>
      </c>
      <c r="V30" t="s">
        <v>61</v>
      </c>
      <c r="W30" t="s">
        <v>62</v>
      </c>
      <c r="X30" t="s">
        <v>63</v>
      </c>
      <c r="Y30" t="s">
        <v>64</v>
      </c>
      <c r="Z30">
        <v>1</v>
      </c>
      <c r="AA30">
        <v>0</v>
      </c>
      <c r="AB30" s="4">
        <v>1</v>
      </c>
      <c r="AC30" t="str">
        <f t="shared" si="3"/>
        <v>02</v>
      </c>
      <c r="AD30" t="s">
        <v>65</v>
      </c>
      <c r="AE30" t="s">
        <v>66</v>
      </c>
      <c r="AF30" s="2">
        <v>1.7490000000000001</v>
      </c>
      <c r="AG30">
        <v>43</v>
      </c>
      <c r="AH30" t="s">
        <v>54</v>
      </c>
      <c r="AI30" s="3">
        <v>0</v>
      </c>
      <c r="AJ30" s="2">
        <v>1.7490000000000001</v>
      </c>
      <c r="AK30" s="2">
        <v>0</v>
      </c>
      <c r="AL30" s="2">
        <v>1.7490000000000001</v>
      </c>
      <c r="AM30">
        <v>0</v>
      </c>
      <c r="AN30" s="2">
        <v>0.52939999999999998</v>
      </c>
      <c r="AO30" t="str">
        <f t="shared" si="4"/>
        <v>02</v>
      </c>
      <c r="AP30" s="5">
        <v>1.2242999999999999</v>
      </c>
      <c r="AQ30">
        <v>57</v>
      </c>
      <c r="AR30">
        <v>76</v>
      </c>
      <c r="AS30">
        <v>0</v>
      </c>
      <c r="AT30">
        <v>76</v>
      </c>
      <c r="AU30" s="2">
        <v>323.60449999999997</v>
      </c>
      <c r="AV30" s="2">
        <v>0</v>
      </c>
      <c r="AW30" s="2">
        <v>323.60449999999997</v>
      </c>
      <c r="AX30" s="2">
        <v>97.233099999999993</v>
      </c>
      <c r="AY30" s="2">
        <v>226.52330000000001</v>
      </c>
      <c r="AZ30" t="s">
        <v>67</v>
      </c>
      <c r="BA30" t="s">
        <v>68</v>
      </c>
      <c r="BB30">
        <v>1</v>
      </c>
    </row>
    <row r="31" spans="1:54" x14ac:dyDescent="0.25">
      <c r="A31">
        <v>14</v>
      </c>
      <c r="B31" s="1">
        <v>42164</v>
      </c>
      <c r="C31" t="str">
        <f t="shared" si="5"/>
        <v>01</v>
      </c>
      <c r="D31" t="str">
        <f t="shared" si="5"/>
        <v>01</v>
      </c>
      <c r="E31" t="s">
        <v>54</v>
      </c>
      <c r="F31" s="1">
        <v>42125</v>
      </c>
      <c r="G31" s="1">
        <v>42155</v>
      </c>
      <c r="H31" t="s">
        <v>55</v>
      </c>
      <c r="I31" t="s">
        <v>56</v>
      </c>
      <c r="J31" t="s">
        <v>56</v>
      </c>
      <c r="K31">
        <v>30</v>
      </c>
      <c r="L31" s="1">
        <v>42142</v>
      </c>
      <c r="M31" t="str">
        <f>""</f>
        <v/>
      </c>
      <c r="N31" t="str">
        <f t="shared" si="1"/>
        <v>01</v>
      </c>
      <c r="O31" t="str">
        <f t="shared" si="2"/>
        <v>15</v>
      </c>
      <c r="P31" t="str">
        <f>"9781408810279"</f>
        <v>9781408810279</v>
      </c>
      <c r="Q31" t="s">
        <v>94</v>
      </c>
      <c r="R31" t="s">
        <v>58</v>
      </c>
      <c r="S31" t="s">
        <v>59</v>
      </c>
      <c r="T31" t="s">
        <v>56</v>
      </c>
      <c r="U31" t="s">
        <v>60</v>
      </c>
      <c r="V31" t="s">
        <v>61</v>
      </c>
      <c r="W31" t="s">
        <v>62</v>
      </c>
      <c r="X31" t="s">
        <v>71</v>
      </c>
      <c r="Y31" t="s">
        <v>72</v>
      </c>
      <c r="Z31">
        <v>1</v>
      </c>
      <c r="AA31">
        <v>0</v>
      </c>
      <c r="AB31" s="4">
        <v>1</v>
      </c>
      <c r="AC31" t="str">
        <f t="shared" si="3"/>
        <v>02</v>
      </c>
      <c r="AE31" t="s">
        <v>66</v>
      </c>
      <c r="AF31" s="2">
        <v>5.83</v>
      </c>
      <c r="AG31">
        <v>43</v>
      </c>
      <c r="AH31" t="s">
        <v>54</v>
      </c>
      <c r="AI31" s="3">
        <v>0</v>
      </c>
      <c r="AJ31" s="2">
        <v>5.83</v>
      </c>
      <c r="AK31" s="2">
        <v>0</v>
      </c>
      <c r="AL31" s="2">
        <v>5.83</v>
      </c>
      <c r="AM31">
        <v>0</v>
      </c>
      <c r="AN31" s="2">
        <v>1.7512000000000001</v>
      </c>
      <c r="AO31" t="str">
        <f t="shared" si="4"/>
        <v>02</v>
      </c>
      <c r="AP31" s="5">
        <v>4.0810000000000004</v>
      </c>
      <c r="AQ31">
        <v>57</v>
      </c>
      <c r="AR31">
        <v>76</v>
      </c>
      <c r="AS31">
        <v>0</v>
      </c>
      <c r="AT31">
        <v>76</v>
      </c>
      <c r="AU31" s="2">
        <v>323.60449999999997</v>
      </c>
      <c r="AV31" s="2">
        <v>0</v>
      </c>
      <c r="AW31" s="2">
        <v>323.60449999999997</v>
      </c>
      <c r="AX31" s="2">
        <v>97.233099999999993</v>
      </c>
      <c r="AY31" s="2">
        <v>226.52330000000001</v>
      </c>
      <c r="AZ31" t="s">
        <v>67</v>
      </c>
      <c r="BA31" t="s">
        <v>68</v>
      </c>
      <c r="BB31">
        <v>1</v>
      </c>
    </row>
    <row r="32" spans="1:54" x14ac:dyDescent="0.25">
      <c r="A32">
        <v>14</v>
      </c>
      <c r="B32" s="1">
        <v>42164</v>
      </c>
      <c r="C32" t="str">
        <f t="shared" si="5"/>
        <v>01</v>
      </c>
      <c r="D32" t="str">
        <f t="shared" si="5"/>
        <v>01</v>
      </c>
      <c r="E32" t="s">
        <v>54</v>
      </c>
      <c r="F32" s="1">
        <v>42125</v>
      </c>
      <c r="G32" s="1">
        <v>42155</v>
      </c>
      <c r="H32" t="s">
        <v>55</v>
      </c>
      <c r="I32" t="s">
        <v>56</v>
      </c>
      <c r="J32" t="s">
        <v>56</v>
      </c>
      <c r="K32">
        <v>31</v>
      </c>
      <c r="L32" s="1">
        <v>42142</v>
      </c>
      <c r="M32" t="str">
        <f>""</f>
        <v/>
      </c>
      <c r="N32" t="str">
        <f t="shared" si="1"/>
        <v>01</v>
      </c>
      <c r="O32" t="str">
        <f t="shared" si="2"/>
        <v>15</v>
      </c>
      <c r="P32" t="str">
        <f>"9781408818176"</f>
        <v>9781408818176</v>
      </c>
      <c r="Q32" t="s">
        <v>117</v>
      </c>
      <c r="R32" t="s">
        <v>78</v>
      </c>
      <c r="S32" t="s">
        <v>59</v>
      </c>
      <c r="T32" t="s">
        <v>56</v>
      </c>
      <c r="U32" t="s">
        <v>60</v>
      </c>
      <c r="V32" t="s">
        <v>61</v>
      </c>
      <c r="W32" t="s">
        <v>62</v>
      </c>
      <c r="X32" t="s">
        <v>71</v>
      </c>
      <c r="Y32" t="s">
        <v>72</v>
      </c>
      <c r="Z32">
        <v>1</v>
      </c>
      <c r="AA32">
        <v>0</v>
      </c>
      <c r="AB32" s="4">
        <v>1</v>
      </c>
      <c r="AC32" t="str">
        <f t="shared" si="3"/>
        <v>02</v>
      </c>
      <c r="AE32" t="s">
        <v>66</v>
      </c>
      <c r="AF32" s="2">
        <v>1.66</v>
      </c>
      <c r="AG32">
        <v>43</v>
      </c>
      <c r="AH32" t="s">
        <v>54</v>
      </c>
      <c r="AI32" s="3">
        <v>0</v>
      </c>
      <c r="AJ32" s="2">
        <v>1.66</v>
      </c>
      <c r="AK32" s="2">
        <v>0</v>
      </c>
      <c r="AL32" s="2">
        <v>1.66</v>
      </c>
      <c r="AM32">
        <v>0</v>
      </c>
      <c r="AN32" s="2">
        <v>0.49740000000000001</v>
      </c>
      <c r="AO32" t="str">
        <f t="shared" si="4"/>
        <v>02</v>
      </c>
      <c r="AP32" s="5">
        <v>1.1619999999999999</v>
      </c>
      <c r="AQ32">
        <v>57</v>
      </c>
      <c r="AR32">
        <v>76</v>
      </c>
      <c r="AS32">
        <v>0</v>
      </c>
      <c r="AT32">
        <v>76</v>
      </c>
      <c r="AU32" s="2">
        <v>323.60449999999997</v>
      </c>
      <c r="AV32" s="2">
        <v>0</v>
      </c>
      <c r="AW32" s="2">
        <v>323.60449999999997</v>
      </c>
      <c r="AX32" s="2">
        <v>97.233099999999993</v>
      </c>
      <c r="AY32" s="2">
        <v>226.52330000000001</v>
      </c>
      <c r="AZ32" t="s">
        <v>67</v>
      </c>
      <c r="BA32" t="s">
        <v>68</v>
      </c>
      <c r="BB32">
        <v>1</v>
      </c>
    </row>
    <row r="33" spans="1:54" x14ac:dyDescent="0.25">
      <c r="A33">
        <v>14</v>
      </c>
      <c r="B33" s="1">
        <v>42164</v>
      </c>
      <c r="C33" t="str">
        <f t="shared" si="5"/>
        <v>01</v>
      </c>
      <c r="D33" t="str">
        <f t="shared" si="5"/>
        <v>01</v>
      </c>
      <c r="E33" t="s">
        <v>54</v>
      </c>
      <c r="F33" s="1">
        <v>42125</v>
      </c>
      <c r="G33" s="1">
        <v>42155</v>
      </c>
      <c r="H33" t="s">
        <v>55</v>
      </c>
      <c r="I33" t="s">
        <v>56</v>
      </c>
      <c r="J33" t="s">
        <v>56</v>
      </c>
      <c r="K33">
        <v>32</v>
      </c>
      <c r="L33" s="1">
        <v>42142</v>
      </c>
      <c r="M33" t="str">
        <f>""</f>
        <v/>
      </c>
      <c r="N33" t="str">
        <f t="shared" si="1"/>
        <v>01</v>
      </c>
      <c r="O33" t="str">
        <f t="shared" si="2"/>
        <v>15</v>
      </c>
      <c r="P33" t="str">
        <f>"9781408841785"</f>
        <v>9781408841785</v>
      </c>
      <c r="Q33" t="s">
        <v>118</v>
      </c>
      <c r="R33" t="s">
        <v>119</v>
      </c>
      <c r="S33" t="s">
        <v>59</v>
      </c>
      <c r="T33" t="s">
        <v>56</v>
      </c>
      <c r="U33" t="s">
        <v>60</v>
      </c>
      <c r="V33" t="s">
        <v>61</v>
      </c>
      <c r="W33" t="s">
        <v>62</v>
      </c>
      <c r="X33" t="s">
        <v>71</v>
      </c>
      <c r="Y33" t="s">
        <v>72</v>
      </c>
      <c r="Z33">
        <v>1</v>
      </c>
      <c r="AA33">
        <v>0</v>
      </c>
      <c r="AB33" s="4">
        <v>1</v>
      </c>
      <c r="AC33" t="str">
        <f t="shared" si="3"/>
        <v>02</v>
      </c>
      <c r="AD33" t="s">
        <v>120</v>
      </c>
      <c r="AE33" t="s">
        <v>66</v>
      </c>
      <c r="AF33" s="2">
        <v>4.99</v>
      </c>
      <c r="AG33">
        <v>43</v>
      </c>
      <c r="AH33" t="s">
        <v>54</v>
      </c>
      <c r="AI33" s="3">
        <v>0</v>
      </c>
      <c r="AJ33" s="2">
        <v>4.99</v>
      </c>
      <c r="AK33" s="2">
        <v>0</v>
      </c>
      <c r="AL33" s="2">
        <v>4.99</v>
      </c>
      <c r="AM33">
        <v>0</v>
      </c>
      <c r="AN33" s="2">
        <v>1.4923</v>
      </c>
      <c r="AO33" t="str">
        <f t="shared" si="4"/>
        <v>02</v>
      </c>
      <c r="AP33" s="5">
        <v>3.4929999999999999</v>
      </c>
      <c r="AQ33">
        <v>57</v>
      </c>
      <c r="AR33">
        <v>76</v>
      </c>
      <c r="AS33">
        <v>0</v>
      </c>
      <c r="AT33">
        <v>76</v>
      </c>
      <c r="AU33" s="2">
        <v>323.60449999999997</v>
      </c>
      <c r="AV33" s="2">
        <v>0</v>
      </c>
      <c r="AW33" s="2">
        <v>323.60449999999997</v>
      </c>
      <c r="AX33" s="2">
        <v>97.233099999999993</v>
      </c>
      <c r="AY33" s="2">
        <v>226.52330000000001</v>
      </c>
      <c r="AZ33" t="s">
        <v>67</v>
      </c>
      <c r="BA33" t="s">
        <v>68</v>
      </c>
      <c r="BB33">
        <v>1</v>
      </c>
    </row>
    <row r="34" spans="1:54" x14ac:dyDescent="0.25">
      <c r="A34">
        <v>14</v>
      </c>
      <c r="B34" s="1">
        <v>42164</v>
      </c>
      <c r="C34" t="str">
        <f t="shared" si="5"/>
        <v>01</v>
      </c>
      <c r="D34" t="str">
        <f t="shared" si="5"/>
        <v>01</v>
      </c>
      <c r="E34" t="s">
        <v>54</v>
      </c>
      <c r="F34" s="1">
        <v>42125</v>
      </c>
      <c r="G34" s="1">
        <v>42155</v>
      </c>
      <c r="H34" t="s">
        <v>55</v>
      </c>
      <c r="I34" t="s">
        <v>56</v>
      </c>
      <c r="J34" t="s">
        <v>56</v>
      </c>
      <c r="K34">
        <v>33</v>
      </c>
      <c r="L34" s="1">
        <v>42142</v>
      </c>
      <c r="M34" t="str">
        <f>""</f>
        <v/>
      </c>
      <c r="N34" t="str">
        <f t="shared" ref="N34:N58" si="6">"01"</f>
        <v>01</v>
      </c>
      <c r="O34" t="str">
        <f t="shared" ref="O34:O58" si="7">"15"</f>
        <v>15</v>
      </c>
      <c r="P34" t="str">
        <f>"9781408811627"</f>
        <v>9781408811627</v>
      </c>
      <c r="Q34" t="s">
        <v>86</v>
      </c>
      <c r="R34" t="s">
        <v>87</v>
      </c>
      <c r="S34" t="s">
        <v>59</v>
      </c>
      <c r="T34" t="s">
        <v>56</v>
      </c>
      <c r="U34" t="s">
        <v>60</v>
      </c>
      <c r="V34" t="s">
        <v>61</v>
      </c>
      <c r="W34" t="s">
        <v>62</v>
      </c>
      <c r="X34" t="s">
        <v>71</v>
      </c>
      <c r="Y34" t="s">
        <v>72</v>
      </c>
      <c r="Z34">
        <v>1</v>
      </c>
      <c r="AA34">
        <v>0</v>
      </c>
      <c r="AB34" s="4">
        <v>1</v>
      </c>
      <c r="AC34" t="str">
        <f t="shared" ref="AC34:AC58" si="8">"02"</f>
        <v>02</v>
      </c>
      <c r="AE34" t="s">
        <v>66</v>
      </c>
      <c r="AF34" s="2">
        <v>5.82</v>
      </c>
      <c r="AG34">
        <v>43</v>
      </c>
      <c r="AH34" t="s">
        <v>54</v>
      </c>
      <c r="AI34" s="3">
        <v>0</v>
      </c>
      <c r="AJ34" s="2">
        <v>5.82</v>
      </c>
      <c r="AK34" s="2">
        <v>0</v>
      </c>
      <c r="AL34" s="2">
        <v>5.82</v>
      </c>
      <c r="AM34">
        <v>0</v>
      </c>
      <c r="AN34" s="2">
        <v>1.7509999999999999</v>
      </c>
      <c r="AO34" t="str">
        <f t="shared" ref="AO34:AO58" si="9">"02"</f>
        <v>02</v>
      </c>
      <c r="AP34" s="5">
        <v>4.0739999999999998</v>
      </c>
      <c r="AQ34">
        <v>57</v>
      </c>
      <c r="AR34">
        <v>76</v>
      </c>
      <c r="AS34">
        <v>0</v>
      </c>
      <c r="AT34">
        <v>76</v>
      </c>
      <c r="AU34" s="2">
        <v>323.60449999999997</v>
      </c>
      <c r="AV34" s="2">
        <v>0</v>
      </c>
      <c r="AW34" s="2">
        <v>323.60449999999997</v>
      </c>
      <c r="AX34" s="2">
        <v>97.233099999999993</v>
      </c>
      <c r="AY34" s="2">
        <v>226.52330000000001</v>
      </c>
      <c r="AZ34" t="s">
        <v>67</v>
      </c>
      <c r="BA34" t="s">
        <v>68</v>
      </c>
      <c r="BB34">
        <v>1</v>
      </c>
    </row>
    <row r="35" spans="1:54" x14ac:dyDescent="0.25">
      <c r="A35">
        <v>14</v>
      </c>
      <c r="B35" s="1">
        <v>42164</v>
      </c>
      <c r="C35" t="str">
        <f t="shared" si="5"/>
        <v>01</v>
      </c>
      <c r="D35" t="str">
        <f t="shared" si="5"/>
        <v>01</v>
      </c>
      <c r="E35" t="s">
        <v>54</v>
      </c>
      <c r="F35" s="1">
        <v>42125</v>
      </c>
      <c r="G35" s="1">
        <v>42155</v>
      </c>
      <c r="H35" t="s">
        <v>55</v>
      </c>
      <c r="I35" t="s">
        <v>56</v>
      </c>
      <c r="J35" t="s">
        <v>56</v>
      </c>
      <c r="K35">
        <v>34</v>
      </c>
      <c r="L35" s="1">
        <v>42142</v>
      </c>
      <c r="M35" t="str">
        <f>""</f>
        <v/>
      </c>
      <c r="N35" t="str">
        <f t="shared" si="6"/>
        <v>01</v>
      </c>
      <c r="O35" t="str">
        <f t="shared" si="7"/>
        <v>15</v>
      </c>
      <c r="P35" t="str">
        <f>"9781408813324"</f>
        <v>9781408813324</v>
      </c>
      <c r="Q35" t="s">
        <v>121</v>
      </c>
      <c r="R35" t="s">
        <v>122</v>
      </c>
      <c r="S35" t="s">
        <v>59</v>
      </c>
      <c r="T35" t="s">
        <v>56</v>
      </c>
      <c r="U35" t="s">
        <v>60</v>
      </c>
      <c r="V35" t="s">
        <v>61</v>
      </c>
      <c r="W35" t="s">
        <v>62</v>
      </c>
      <c r="X35" t="s">
        <v>71</v>
      </c>
      <c r="Y35" t="s">
        <v>72</v>
      </c>
      <c r="Z35">
        <v>1</v>
      </c>
      <c r="AA35">
        <v>0</v>
      </c>
      <c r="AB35" s="4">
        <v>1</v>
      </c>
      <c r="AC35" t="str">
        <f t="shared" si="8"/>
        <v>02</v>
      </c>
      <c r="AE35" t="s">
        <v>66</v>
      </c>
      <c r="AF35" s="2">
        <v>5.82</v>
      </c>
      <c r="AG35">
        <v>43</v>
      </c>
      <c r="AH35" t="s">
        <v>54</v>
      </c>
      <c r="AI35" s="3">
        <v>0</v>
      </c>
      <c r="AJ35" s="2">
        <v>5.82</v>
      </c>
      <c r="AK35" s="2">
        <v>0</v>
      </c>
      <c r="AL35" s="2">
        <v>5.82</v>
      </c>
      <c r="AM35">
        <v>0</v>
      </c>
      <c r="AN35" s="2">
        <v>1.7509999999999999</v>
      </c>
      <c r="AO35" t="str">
        <f t="shared" si="9"/>
        <v>02</v>
      </c>
      <c r="AP35" s="5">
        <v>4.0739999999999998</v>
      </c>
      <c r="AQ35">
        <v>57</v>
      </c>
      <c r="AR35">
        <v>76</v>
      </c>
      <c r="AS35">
        <v>0</v>
      </c>
      <c r="AT35">
        <v>76</v>
      </c>
      <c r="AU35" s="2">
        <v>323.60449999999997</v>
      </c>
      <c r="AV35" s="2">
        <v>0</v>
      </c>
      <c r="AW35" s="2">
        <v>323.60449999999997</v>
      </c>
      <c r="AX35" s="2">
        <v>97.233099999999993</v>
      </c>
      <c r="AY35" s="2">
        <v>226.52330000000001</v>
      </c>
      <c r="AZ35" t="s">
        <v>67</v>
      </c>
      <c r="BA35" t="s">
        <v>68</v>
      </c>
      <c r="BB35">
        <v>1</v>
      </c>
    </row>
    <row r="36" spans="1:54" x14ac:dyDescent="0.25">
      <c r="A36">
        <v>14</v>
      </c>
      <c r="B36" s="1">
        <v>42164</v>
      </c>
      <c r="C36" t="str">
        <f t="shared" si="5"/>
        <v>01</v>
      </c>
      <c r="D36" t="str">
        <f t="shared" si="5"/>
        <v>01</v>
      </c>
      <c r="E36" t="s">
        <v>54</v>
      </c>
      <c r="F36" s="1">
        <v>42125</v>
      </c>
      <c r="G36" s="1">
        <v>42155</v>
      </c>
      <c r="H36" t="s">
        <v>55</v>
      </c>
      <c r="I36" t="s">
        <v>56</v>
      </c>
      <c r="J36" t="s">
        <v>56</v>
      </c>
      <c r="K36">
        <v>35</v>
      </c>
      <c r="L36" s="1">
        <v>42142</v>
      </c>
      <c r="M36" t="str">
        <f>""</f>
        <v/>
      </c>
      <c r="N36" t="str">
        <f t="shared" si="6"/>
        <v>01</v>
      </c>
      <c r="O36" t="str">
        <f t="shared" si="7"/>
        <v>15</v>
      </c>
      <c r="P36" t="str">
        <f>"9781408818091"</f>
        <v>9781408818091</v>
      </c>
      <c r="Q36" t="s">
        <v>123</v>
      </c>
      <c r="R36" t="s">
        <v>124</v>
      </c>
      <c r="S36" t="s">
        <v>59</v>
      </c>
      <c r="T36" t="s">
        <v>56</v>
      </c>
      <c r="U36" t="s">
        <v>60</v>
      </c>
      <c r="V36" t="s">
        <v>61</v>
      </c>
      <c r="W36" t="s">
        <v>62</v>
      </c>
      <c r="X36" t="s">
        <v>71</v>
      </c>
      <c r="Y36" t="s">
        <v>72</v>
      </c>
      <c r="Z36">
        <v>1</v>
      </c>
      <c r="AA36">
        <v>0</v>
      </c>
      <c r="AB36" s="4">
        <v>1</v>
      </c>
      <c r="AC36" t="str">
        <f t="shared" si="8"/>
        <v>02</v>
      </c>
      <c r="AE36" t="s">
        <v>66</v>
      </c>
      <c r="AF36" s="2">
        <v>5.82</v>
      </c>
      <c r="AG36">
        <v>43</v>
      </c>
      <c r="AH36" t="s">
        <v>54</v>
      </c>
      <c r="AI36" s="3">
        <v>0</v>
      </c>
      <c r="AJ36" s="2">
        <v>5.82</v>
      </c>
      <c r="AK36" s="2">
        <v>0</v>
      </c>
      <c r="AL36" s="2">
        <v>5.82</v>
      </c>
      <c r="AM36">
        <v>0</v>
      </c>
      <c r="AN36" s="2">
        <v>1.7509999999999999</v>
      </c>
      <c r="AO36" t="str">
        <f t="shared" si="9"/>
        <v>02</v>
      </c>
      <c r="AP36" s="5">
        <v>4.0739999999999998</v>
      </c>
      <c r="AQ36">
        <v>57</v>
      </c>
      <c r="AR36">
        <v>76</v>
      </c>
      <c r="AS36">
        <v>0</v>
      </c>
      <c r="AT36">
        <v>76</v>
      </c>
      <c r="AU36" s="2">
        <v>323.60449999999997</v>
      </c>
      <c r="AV36" s="2">
        <v>0</v>
      </c>
      <c r="AW36" s="2">
        <v>323.60449999999997</v>
      </c>
      <c r="AX36" s="2">
        <v>97.233099999999993</v>
      </c>
      <c r="AY36" s="2">
        <v>226.52330000000001</v>
      </c>
      <c r="AZ36" t="s">
        <v>67</v>
      </c>
      <c r="BA36" t="s">
        <v>68</v>
      </c>
      <c r="BB36">
        <v>1</v>
      </c>
    </row>
    <row r="37" spans="1:54" x14ac:dyDescent="0.25">
      <c r="A37">
        <v>14</v>
      </c>
      <c r="B37" s="1">
        <v>42164</v>
      </c>
      <c r="C37" t="str">
        <f t="shared" si="5"/>
        <v>01</v>
      </c>
      <c r="D37" t="str">
        <f t="shared" si="5"/>
        <v>01</v>
      </c>
      <c r="E37" t="s">
        <v>54</v>
      </c>
      <c r="F37" s="1">
        <v>42125</v>
      </c>
      <c r="G37" s="1">
        <v>42155</v>
      </c>
      <c r="H37" t="s">
        <v>55</v>
      </c>
      <c r="I37" t="s">
        <v>56</v>
      </c>
      <c r="J37" t="s">
        <v>56</v>
      </c>
      <c r="K37">
        <v>36</v>
      </c>
      <c r="L37" s="1">
        <v>42142</v>
      </c>
      <c r="M37" t="str">
        <f>""</f>
        <v/>
      </c>
      <c r="N37" t="str">
        <f t="shared" si="6"/>
        <v>01</v>
      </c>
      <c r="O37" t="str">
        <f t="shared" si="7"/>
        <v>15</v>
      </c>
      <c r="P37" t="str">
        <f>"9781408832110"</f>
        <v>9781408832110</v>
      </c>
      <c r="Q37" t="s">
        <v>125</v>
      </c>
      <c r="R37" t="s">
        <v>119</v>
      </c>
      <c r="S37" t="s">
        <v>59</v>
      </c>
      <c r="T37" t="s">
        <v>56</v>
      </c>
      <c r="U37" t="s">
        <v>60</v>
      </c>
      <c r="V37" t="s">
        <v>61</v>
      </c>
      <c r="W37" t="s">
        <v>62</v>
      </c>
      <c r="X37" t="s">
        <v>71</v>
      </c>
      <c r="Y37" t="s">
        <v>72</v>
      </c>
      <c r="Z37">
        <v>1</v>
      </c>
      <c r="AA37">
        <v>0</v>
      </c>
      <c r="AB37" s="4">
        <v>1</v>
      </c>
      <c r="AC37" t="str">
        <f t="shared" si="8"/>
        <v>02</v>
      </c>
      <c r="AE37" t="s">
        <v>66</v>
      </c>
      <c r="AF37" s="2">
        <v>5.82</v>
      </c>
      <c r="AG37">
        <v>43</v>
      </c>
      <c r="AH37" t="s">
        <v>54</v>
      </c>
      <c r="AI37" s="3">
        <v>0</v>
      </c>
      <c r="AJ37" s="2">
        <v>5.82</v>
      </c>
      <c r="AK37" s="2">
        <v>0</v>
      </c>
      <c r="AL37" s="2">
        <v>5.82</v>
      </c>
      <c r="AM37">
        <v>0</v>
      </c>
      <c r="AN37" s="2">
        <v>1.7509999999999999</v>
      </c>
      <c r="AO37" t="str">
        <f t="shared" si="9"/>
        <v>02</v>
      </c>
      <c r="AP37" s="5">
        <v>4.0739999999999998</v>
      </c>
      <c r="AQ37">
        <v>57</v>
      </c>
      <c r="AR37">
        <v>76</v>
      </c>
      <c r="AS37">
        <v>0</v>
      </c>
      <c r="AT37">
        <v>76</v>
      </c>
      <c r="AU37" s="2">
        <v>323.60449999999997</v>
      </c>
      <c r="AV37" s="2">
        <v>0</v>
      </c>
      <c r="AW37" s="2">
        <v>323.60449999999997</v>
      </c>
      <c r="AX37" s="2">
        <v>97.233099999999993</v>
      </c>
      <c r="AY37" s="2">
        <v>226.52330000000001</v>
      </c>
      <c r="AZ37" t="s">
        <v>67</v>
      </c>
      <c r="BA37" t="s">
        <v>68</v>
      </c>
      <c r="BB37">
        <v>1</v>
      </c>
    </row>
    <row r="38" spans="1:54" x14ac:dyDescent="0.25">
      <c r="A38">
        <v>14</v>
      </c>
      <c r="B38" s="1">
        <v>42164</v>
      </c>
      <c r="C38" t="str">
        <f t="shared" si="5"/>
        <v>01</v>
      </c>
      <c r="D38" t="str">
        <f t="shared" si="5"/>
        <v>01</v>
      </c>
      <c r="E38" t="s">
        <v>54</v>
      </c>
      <c r="F38" s="1">
        <v>42125</v>
      </c>
      <c r="G38" s="1">
        <v>42155</v>
      </c>
      <c r="H38" t="s">
        <v>55</v>
      </c>
      <c r="I38" t="s">
        <v>56</v>
      </c>
      <c r="J38" t="s">
        <v>56</v>
      </c>
      <c r="K38">
        <v>37</v>
      </c>
      <c r="L38" s="1">
        <v>42142</v>
      </c>
      <c r="M38" t="str">
        <f>""</f>
        <v/>
      </c>
      <c r="N38" t="str">
        <f t="shared" si="6"/>
        <v>01</v>
      </c>
      <c r="O38" t="str">
        <f t="shared" si="7"/>
        <v>15</v>
      </c>
      <c r="P38" t="str">
        <f>"9781408813331"</f>
        <v>9781408813331</v>
      </c>
      <c r="Q38" t="s">
        <v>126</v>
      </c>
      <c r="R38" t="s">
        <v>122</v>
      </c>
      <c r="S38" t="s">
        <v>59</v>
      </c>
      <c r="T38" t="s">
        <v>56</v>
      </c>
      <c r="U38" t="s">
        <v>60</v>
      </c>
      <c r="V38" t="s">
        <v>61</v>
      </c>
      <c r="W38" t="s">
        <v>62</v>
      </c>
      <c r="X38" t="s">
        <v>71</v>
      </c>
      <c r="Y38" t="s">
        <v>72</v>
      </c>
      <c r="Z38">
        <v>1</v>
      </c>
      <c r="AA38">
        <v>0</v>
      </c>
      <c r="AB38" s="4">
        <v>1</v>
      </c>
      <c r="AC38" t="str">
        <f t="shared" si="8"/>
        <v>02</v>
      </c>
      <c r="AE38" t="s">
        <v>66</v>
      </c>
      <c r="AF38" s="2">
        <v>5.82</v>
      </c>
      <c r="AG38">
        <v>43</v>
      </c>
      <c r="AH38" t="s">
        <v>54</v>
      </c>
      <c r="AI38" s="3">
        <v>0</v>
      </c>
      <c r="AJ38" s="2">
        <v>5.82</v>
      </c>
      <c r="AK38" s="2">
        <v>0</v>
      </c>
      <c r="AL38" s="2">
        <v>5.82</v>
      </c>
      <c r="AM38">
        <v>0</v>
      </c>
      <c r="AN38" s="2">
        <v>1.7509999999999999</v>
      </c>
      <c r="AO38" t="str">
        <f t="shared" si="9"/>
        <v>02</v>
      </c>
      <c r="AP38" s="5">
        <v>4.0739999999999998</v>
      </c>
      <c r="AQ38">
        <v>57</v>
      </c>
      <c r="AR38">
        <v>76</v>
      </c>
      <c r="AS38">
        <v>0</v>
      </c>
      <c r="AT38">
        <v>76</v>
      </c>
      <c r="AU38" s="2">
        <v>323.60449999999997</v>
      </c>
      <c r="AV38" s="2">
        <v>0</v>
      </c>
      <c r="AW38" s="2">
        <v>323.60449999999997</v>
      </c>
      <c r="AX38" s="2">
        <v>97.233099999999993</v>
      </c>
      <c r="AY38" s="2">
        <v>226.52330000000001</v>
      </c>
      <c r="AZ38" t="s">
        <v>67</v>
      </c>
      <c r="BA38" t="s">
        <v>68</v>
      </c>
      <c r="BB38">
        <v>1</v>
      </c>
    </row>
    <row r="39" spans="1:54" x14ac:dyDescent="0.25">
      <c r="A39">
        <v>14</v>
      </c>
      <c r="B39" s="1">
        <v>42164</v>
      </c>
      <c r="C39" t="str">
        <f t="shared" si="5"/>
        <v>01</v>
      </c>
      <c r="D39" t="str">
        <f t="shared" si="5"/>
        <v>01</v>
      </c>
      <c r="E39" t="s">
        <v>54</v>
      </c>
      <c r="F39" s="1">
        <v>42125</v>
      </c>
      <c r="G39" s="1">
        <v>42155</v>
      </c>
      <c r="H39" t="s">
        <v>55</v>
      </c>
      <c r="I39" t="s">
        <v>56</v>
      </c>
      <c r="J39" t="s">
        <v>56</v>
      </c>
      <c r="K39">
        <v>38</v>
      </c>
      <c r="L39" s="1">
        <v>42142</v>
      </c>
      <c r="M39" t="str">
        <f>""</f>
        <v/>
      </c>
      <c r="N39" t="str">
        <f t="shared" si="6"/>
        <v>01</v>
      </c>
      <c r="O39" t="str">
        <f t="shared" si="7"/>
        <v>15</v>
      </c>
      <c r="P39" t="str">
        <f>"9781408829660"</f>
        <v>9781408829660</v>
      </c>
      <c r="Q39" t="s">
        <v>127</v>
      </c>
      <c r="R39" t="s">
        <v>128</v>
      </c>
      <c r="S39" t="s">
        <v>59</v>
      </c>
      <c r="T39" t="s">
        <v>56</v>
      </c>
      <c r="U39" t="s">
        <v>60</v>
      </c>
      <c r="V39" t="s">
        <v>61</v>
      </c>
      <c r="W39" t="s">
        <v>62</v>
      </c>
      <c r="X39" t="s">
        <v>71</v>
      </c>
      <c r="Y39" t="s">
        <v>72</v>
      </c>
      <c r="Z39">
        <v>1</v>
      </c>
      <c r="AA39">
        <v>0</v>
      </c>
      <c r="AB39" s="4">
        <v>1</v>
      </c>
      <c r="AC39" t="str">
        <f t="shared" si="8"/>
        <v>02</v>
      </c>
      <c r="AE39" t="s">
        <v>66</v>
      </c>
      <c r="AF39" s="2">
        <v>1.66</v>
      </c>
      <c r="AG39">
        <v>43</v>
      </c>
      <c r="AH39" t="s">
        <v>54</v>
      </c>
      <c r="AI39" s="3">
        <v>0</v>
      </c>
      <c r="AJ39" s="2">
        <v>1.66</v>
      </c>
      <c r="AK39" s="2">
        <v>0</v>
      </c>
      <c r="AL39" s="2">
        <v>1.66</v>
      </c>
      <c r="AM39">
        <v>0</v>
      </c>
      <c r="AN39" s="2">
        <v>0.49740000000000001</v>
      </c>
      <c r="AO39" t="str">
        <f t="shared" si="9"/>
        <v>02</v>
      </c>
      <c r="AP39" s="5">
        <v>1.1619999999999999</v>
      </c>
      <c r="AQ39">
        <v>57</v>
      </c>
      <c r="AR39">
        <v>76</v>
      </c>
      <c r="AS39">
        <v>0</v>
      </c>
      <c r="AT39">
        <v>76</v>
      </c>
      <c r="AU39" s="2">
        <v>323.60449999999997</v>
      </c>
      <c r="AV39" s="2">
        <v>0</v>
      </c>
      <c r="AW39" s="2">
        <v>323.60449999999997</v>
      </c>
      <c r="AX39" s="2">
        <v>97.233099999999993</v>
      </c>
      <c r="AY39" s="2">
        <v>226.52330000000001</v>
      </c>
      <c r="AZ39" t="s">
        <v>67</v>
      </c>
      <c r="BA39" t="s">
        <v>68</v>
      </c>
      <c r="BB39">
        <v>1</v>
      </c>
    </row>
    <row r="40" spans="1:54" x14ac:dyDescent="0.25">
      <c r="A40">
        <v>14</v>
      </c>
      <c r="B40" s="1">
        <v>42164</v>
      </c>
      <c r="C40" t="str">
        <f t="shared" si="5"/>
        <v>01</v>
      </c>
      <c r="D40" t="str">
        <f t="shared" si="5"/>
        <v>01</v>
      </c>
      <c r="E40" t="s">
        <v>54</v>
      </c>
      <c r="F40" s="1">
        <v>42125</v>
      </c>
      <c r="G40" s="1">
        <v>42155</v>
      </c>
      <c r="H40" t="s">
        <v>55</v>
      </c>
      <c r="I40" t="s">
        <v>56</v>
      </c>
      <c r="J40" t="s">
        <v>56</v>
      </c>
      <c r="K40">
        <v>39</v>
      </c>
      <c r="L40" s="1">
        <v>42143</v>
      </c>
      <c r="M40" t="str">
        <f>""</f>
        <v/>
      </c>
      <c r="N40" t="str">
        <f t="shared" si="6"/>
        <v>01</v>
      </c>
      <c r="O40" t="str">
        <f t="shared" si="7"/>
        <v>15</v>
      </c>
      <c r="P40" t="str">
        <f>"9781408850343"</f>
        <v>9781408850343</v>
      </c>
      <c r="Q40" t="s">
        <v>129</v>
      </c>
      <c r="R40" t="s">
        <v>58</v>
      </c>
      <c r="S40" t="s">
        <v>59</v>
      </c>
      <c r="T40" t="s">
        <v>56</v>
      </c>
      <c r="U40" t="s">
        <v>60</v>
      </c>
      <c r="V40" t="s">
        <v>61</v>
      </c>
      <c r="W40" t="s">
        <v>62</v>
      </c>
      <c r="X40" t="s">
        <v>79</v>
      </c>
      <c r="Y40" t="s">
        <v>64</v>
      </c>
      <c r="Z40">
        <v>1</v>
      </c>
      <c r="AA40">
        <v>0</v>
      </c>
      <c r="AB40" s="4">
        <v>1</v>
      </c>
      <c r="AC40" t="str">
        <f t="shared" si="8"/>
        <v>02</v>
      </c>
      <c r="AD40" t="s">
        <v>130</v>
      </c>
      <c r="AE40" t="s">
        <v>66</v>
      </c>
      <c r="AF40" s="2">
        <v>0.998</v>
      </c>
      <c r="AG40">
        <v>43</v>
      </c>
      <c r="AH40" t="s">
        <v>54</v>
      </c>
      <c r="AI40" s="3">
        <v>0</v>
      </c>
      <c r="AJ40" s="2">
        <v>0.998</v>
      </c>
      <c r="AK40" s="2">
        <v>0</v>
      </c>
      <c r="AL40" s="2">
        <v>0.998</v>
      </c>
      <c r="AM40">
        <v>0</v>
      </c>
      <c r="AN40" s="2">
        <v>0.30249999999999999</v>
      </c>
      <c r="AO40" t="str">
        <f t="shared" si="9"/>
        <v>02</v>
      </c>
      <c r="AP40" s="5">
        <v>0.6986</v>
      </c>
      <c r="AQ40">
        <v>57</v>
      </c>
      <c r="AR40">
        <v>76</v>
      </c>
      <c r="AS40">
        <v>0</v>
      </c>
      <c r="AT40">
        <v>76</v>
      </c>
      <c r="AU40" s="2">
        <v>323.60449999999997</v>
      </c>
      <c r="AV40" s="2">
        <v>0</v>
      </c>
      <c r="AW40" s="2">
        <v>323.60449999999997</v>
      </c>
      <c r="AX40" s="2">
        <v>97.233099999999993</v>
      </c>
      <c r="AY40" s="2">
        <v>226.52330000000001</v>
      </c>
      <c r="AZ40" t="s">
        <v>67</v>
      </c>
      <c r="BA40" t="s">
        <v>68</v>
      </c>
      <c r="BB40">
        <v>1</v>
      </c>
    </row>
    <row r="41" spans="1:54" x14ac:dyDescent="0.25">
      <c r="A41">
        <v>14</v>
      </c>
      <c r="B41" s="1">
        <v>42164</v>
      </c>
      <c r="C41" t="str">
        <f t="shared" si="5"/>
        <v>01</v>
      </c>
      <c r="D41" t="str">
        <f t="shared" si="5"/>
        <v>01</v>
      </c>
      <c r="E41" t="s">
        <v>54</v>
      </c>
      <c r="F41" s="1">
        <v>42125</v>
      </c>
      <c r="G41" s="1">
        <v>42155</v>
      </c>
      <c r="H41" t="s">
        <v>55</v>
      </c>
      <c r="I41" t="s">
        <v>56</v>
      </c>
      <c r="J41" t="s">
        <v>56</v>
      </c>
      <c r="K41">
        <v>40</v>
      </c>
      <c r="L41" s="1">
        <v>42143</v>
      </c>
      <c r="M41" t="str">
        <f>""</f>
        <v/>
      </c>
      <c r="N41" t="str">
        <f t="shared" si="6"/>
        <v>01</v>
      </c>
      <c r="O41" t="str">
        <f t="shared" si="7"/>
        <v>15</v>
      </c>
      <c r="P41" t="str">
        <f>"9781408811665"</f>
        <v>9781408811665</v>
      </c>
      <c r="Q41" t="s">
        <v>131</v>
      </c>
      <c r="R41" t="s">
        <v>58</v>
      </c>
      <c r="S41" t="s">
        <v>59</v>
      </c>
      <c r="T41" t="s">
        <v>56</v>
      </c>
      <c r="U41" t="s">
        <v>60</v>
      </c>
      <c r="V41" t="s">
        <v>61</v>
      </c>
      <c r="W41" t="s">
        <v>62</v>
      </c>
      <c r="X41" t="s">
        <v>79</v>
      </c>
      <c r="Y41" t="s">
        <v>64</v>
      </c>
      <c r="Z41">
        <v>1</v>
      </c>
      <c r="AA41">
        <v>0</v>
      </c>
      <c r="AB41" s="4">
        <v>1</v>
      </c>
      <c r="AC41" t="str">
        <f t="shared" si="8"/>
        <v>02</v>
      </c>
      <c r="AD41" t="s">
        <v>130</v>
      </c>
      <c r="AE41" t="s">
        <v>66</v>
      </c>
      <c r="AF41" s="2">
        <v>0.83199999999999996</v>
      </c>
      <c r="AG41">
        <v>43</v>
      </c>
      <c r="AH41" t="s">
        <v>54</v>
      </c>
      <c r="AI41" s="3">
        <v>0</v>
      </c>
      <c r="AJ41" s="2">
        <v>0.83199999999999996</v>
      </c>
      <c r="AK41" s="2">
        <v>0</v>
      </c>
      <c r="AL41" s="2">
        <v>0.83199999999999996</v>
      </c>
      <c r="AM41">
        <v>0</v>
      </c>
      <c r="AN41" s="2">
        <v>0.2487</v>
      </c>
      <c r="AO41" t="str">
        <f t="shared" si="9"/>
        <v>02</v>
      </c>
      <c r="AP41" s="5">
        <v>0.58240000000000003</v>
      </c>
      <c r="AQ41">
        <v>57</v>
      </c>
      <c r="AR41">
        <v>76</v>
      </c>
      <c r="AS41">
        <v>0</v>
      </c>
      <c r="AT41">
        <v>76</v>
      </c>
      <c r="AU41" s="2">
        <v>323.60449999999997</v>
      </c>
      <c r="AV41" s="2">
        <v>0</v>
      </c>
      <c r="AW41" s="2">
        <v>323.60449999999997</v>
      </c>
      <c r="AX41" s="2">
        <v>97.233099999999993</v>
      </c>
      <c r="AY41" s="2">
        <v>226.52330000000001</v>
      </c>
      <c r="AZ41" t="s">
        <v>67</v>
      </c>
      <c r="BA41" t="s">
        <v>68</v>
      </c>
      <c r="BB41">
        <v>1</v>
      </c>
    </row>
    <row r="42" spans="1:54" x14ac:dyDescent="0.25">
      <c r="A42">
        <v>14</v>
      </c>
      <c r="B42" s="1">
        <v>42164</v>
      </c>
      <c r="C42" t="str">
        <f t="shared" ref="C42:D58" si="10">"01"</f>
        <v>01</v>
      </c>
      <c r="D42" t="str">
        <f t="shared" si="10"/>
        <v>01</v>
      </c>
      <c r="E42" t="s">
        <v>54</v>
      </c>
      <c r="F42" s="1">
        <v>42125</v>
      </c>
      <c r="G42" s="1">
        <v>42155</v>
      </c>
      <c r="H42" t="s">
        <v>55</v>
      </c>
      <c r="I42" t="s">
        <v>56</v>
      </c>
      <c r="J42" t="s">
        <v>56</v>
      </c>
      <c r="K42">
        <v>41</v>
      </c>
      <c r="L42" s="1">
        <v>42144</v>
      </c>
      <c r="M42" t="str">
        <f>""</f>
        <v/>
      </c>
      <c r="N42" t="str">
        <f t="shared" si="6"/>
        <v>01</v>
      </c>
      <c r="O42" t="str">
        <f t="shared" si="7"/>
        <v>15</v>
      </c>
      <c r="P42" t="str">
        <f>"9781408836811"</f>
        <v>9781408836811</v>
      </c>
      <c r="Q42" t="s">
        <v>132</v>
      </c>
      <c r="R42" t="s">
        <v>133</v>
      </c>
      <c r="S42" t="s">
        <v>59</v>
      </c>
      <c r="T42" t="s">
        <v>56</v>
      </c>
      <c r="U42" t="s">
        <v>60</v>
      </c>
      <c r="V42" t="s">
        <v>61</v>
      </c>
      <c r="W42" t="s">
        <v>62</v>
      </c>
      <c r="X42" t="s">
        <v>71</v>
      </c>
      <c r="Y42" t="s">
        <v>72</v>
      </c>
      <c r="Z42">
        <v>1</v>
      </c>
      <c r="AA42">
        <v>0</v>
      </c>
      <c r="AB42" s="4">
        <v>1</v>
      </c>
      <c r="AC42" t="str">
        <f t="shared" si="8"/>
        <v>02</v>
      </c>
      <c r="AD42" t="s">
        <v>134</v>
      </c>
      <c r="AE42" t="s">
        <v>66</v>
      </c>
      <c r="AF42" s="2">
        <v>4.16</v>
      </c>
      <c r="AG42">
        <v>43</v>
      </c>
      <c r="AH42" t="s">
        <v>54</v>
      </c>
      <c r="AI42" s="3">
        <v>0</v>
      </c>
      <c r="AJ42" s="2">
        <v>4.16</v>
      </c>
      <c r="AK42" s="2">
        <v>0</v>
      </c>
      <c r="AL42" s="2">
        <v>4.16</v>
      </c>
      <c r="AM42">
        <v>0</v>
      </c>
      <c r="AN42" s="2">
        <v>1.2436</v>
      </c>
      <c r="AO42" t="str">
        <f t="shared" si="9"/>
        <v>02</v>
      </c>
      <c r="AP42" s="5">
        <v>2.9119999999999999</v>
      </c>
      <c r="AQ42">
        <v>57</v>
      </c>
      <c r="AR42">
        <v>76</v>
      </c>
      <c r="AS42">
        <v>0</v>
      </c>
      <c r="AT42">
        <v>76</v>
      </c>
      <c r="AU42" s="2">
        <v>323.60449999999997</v>
      </c>
      <c r="AV42" s="2">
        <v>0</v>
      </c>
      <c r="AW42" s="2">
        <v>323.60449999999997</v>
      </c>
      <c r="AX42" s="2">
        <v>97.233099999999993</v>
      </c>
      <c r="AY42" s="2">
        <v>226.52330000000001</v>
      </c>
      <c r="AZ42" t="s">
        <v>67</v>
      </c>
      <c r="BA42" t="s">
        <v>68</v>
      </c>
      <c r="BB42">
        <v>1</v>
      </c>
    </row>
    <row r="43" spans="1:54" x14ac:dyDescent="0.25">
      <c r="A43">
        <v>14</v>
      </c>
      <c r="B43" s="1">
        <v>42164</v>
      </c>
      <c r="C43" t="str">
        <f t="shared" si="10"/>
        <v>01</v>
      </c>
      <c r="D43" t="str">
        <f t="shared" si="10"/>
        <v>01</v>
      </c>
      <c r="E43" t="s">
        <v>54</v>
      </c>
      <c r="F43" s="1">
        <v>42125</v>
      </c>
      <c r="G43" s="1">
        <v>42155</v>
      </c>
      <c r="H43" t="s">
        <v>55</v>
      </c>
      <c r="I43" t="s">
        <v>56</v>
      </c>
      <c r="J43" t="s">
        <v>56</v>
      </c>
      <c r="K43">
        <v>42</v>
      </c>
      <c r="L43" s="1">
        <v>42144</v>
      </c>
      <c r="M43" t="str">
        <f>""</f>
        <v/>
      </c>
      <c r="N43" t="str">
        <f t="shared" si="6"/>
        <v>01</v>
      </c>
      <c r="O43" t="str">
        <f t="shared" si="7"/>
        <v>15</v>
      </c>
      <c r="P43" t="str">
        <f>"9781408193761"</f>
        <v>9781408193761</v>
      </c>
      <c r="Q43" t="s">
        <v>135</v>
      </c>
      <c r="R43" t="s">
        <v>136</v>
      </c>
      <c r="S43" t="s">
        <v>59</v>
      </c>
      <c r="T43" t="s">
        <v>56</v>
      </c>
      <c r="U43" t="s">
        <v>137</v>
      </c>
      <c r="V43" t="s">
        <v>61</v>
      </c>
      <c r="W43" t="s">
        <v>62</v>
      </c>
      <c r="X43" t="s">
        <v>79</v>
      </c>
      <c r="Y43" t="s">
        <v>64</v>
      </c>
      <c r="Z43">
        <v>1</v>
      </c>
      <c r="AA43">
        <v>0</v>
      </c>
      <c r="AB43" s="4">
        <v>1</v>
      </c>
      <c r="AC43" t="str">
        <f t="shared" si="8"/>
        <v>02</v>
      </c>
      <c r="AD43" t="s">
        <v>130</v>
      </c>
      <c r="AE43" t="s">
        <v>66</v>
      </c>
      <c r="AF43" s="2">
        <v>2.1640000000000001</v>
      </c>
      <c r="AG43">
        <v>43</v>
      </c>
      <c r="AH43" t="s">
        <v>54</v>
      </c>
      <c r="AI43" s="3">
        <v>0</v>
      </c>
      <c r="AJ43" s="2">
        <v>2.1640000000000001</v>
      </c>
      <c r="AK43" s="2">
        <v>0</v>
      </c>
      <c r="AL43" s="2">
        <v>2.1640000000000001</v>
      </c>
      <c r="AM43">
        <v>0</v>
      </c>
      <c r="AN43" s="2">
        <v>0.64870000000000005</v>
      </c>
      <c r="AO43" t="str">
        <f t="shared" si="9"/>
        <v>02</v>
      </c>
      <c r="AP43" s="5">
        <v>1.5147999999999999</v>
      </c>
      <c r="AQ43">
        <v>57</v>
      </c>
      <c r="AR43">
        <v>76</v>
      </c>
      <c r="AS43">
        <v>0</v>
      </c>
      <c r="AT43">
        <v>76</v>
      </c>
      <c r="AU43" s="2">
        <v>323.60449999999997</v>
      </c>
      <c r="AV43" s="2">
        <v>0</v>
      </c>
      <c r="AW43" s="2">
        <v>323.60449999999997</v>
      </c>
      <c r="AX43" s="2">
        <v>97.233099999999993</v>
      </c>
      <c r="AY43" s="2">
        <v>226.52330000000001</v>
      </c>
      <c r="AZ43" t="s">
        <v>67</v>
      </c>
      <c r="BA43" t="s">
        <v>68</v>
      </c>
      <c r="BB43">
        <v>1</v>
      </c>
    </row>
    <row r="44" spans="1:54" x14ac:dyDescent="0.25">
      <c r="A44">
        <v>14</v>
      </c>
      <c r="B44" s="1">
        <v>42164</v>
      </c>
      <c r="C44" t="str">
        <f t="shared" si="10"/>
        <v>01</v>
      </c>
      <c r="D44" t="str">
        <f t="shared" si="10"/>
        <v>01</v>
      </c>
      <c r="E44" t="s">
        <v>54</v>
      </c>
      <c r="F44" s="1">
        <v>42125</v>
      </c>
      <c r="G44" s="1">
        <v>42155</v>
      </c>
      <c r="H44" t="s">
        <v>55</v>
      </c>
      <c r="I44" t="s">
        <v>56</v>
      </c>
      <c r="J44" t="s">
        <v>56</v>
      </c>
      <c r="K44">
        <v>43</v>
      </c>
      <c r="L44" s="1">
        <v>42144</v>
      </c>
      <c r="M44" t="str">
        <f>""</f>
        <v/>
      </c>
      <c r="N44" t="str">
        <f t="shared" si="6"/>
        <v>01</v>
      </c>
      <c r="O44" t="str">
        <f t="shared" si="7"/>
        <v>15</v>
      </c>
      <c r="P44" t="str">
        <f>"9781408810767"</f>
        <v>9781408810767</v>
      </c>
      <c r="Q44" t="s">
        <v>138</v>
      </c>
      <c r="R44" t="s">
        <v>58</v>
      </c>
      <c r="S44" t="s">
        <v>59</v>
      </c>
      <c r="T44" t="s">
        <v>56</v>
      </c>
      <c r="U44" t="s">
        <v>60</v>
      </c>
      <c r="V44" t="s">
        <v>61</v>
      </c>
      <c r="W44" t="s">
        <v>62</v>
      </c>
      <c r="X44" t="s">
        <v>79</v>
      </c>
      <c r="Y44" t="s">
        <v>64</v>
      </c>
      <c r="Z44">
        <v>1</v>
      </c>
      <c r="AA44">
        <v>0</v>
      </c>
      <c r="AB44" s="4">
        <v>1</v>
      </c>
      <c r="AC44" t="str">
        <f t="shared" si="8"/>
        <v>02</v>
      </c>
      <c r="AD44" t="s">
        <v>130</v>
      </c>
      <c r="AE44" t="s">
        <v>66</v>
      </c>
      <c r="AF44" s="2">
        <v>0.83199999999999996</v>
      </c>
      <c r="AG44">
        <v>43</v>
      </c>
      <c r="AH44" t="s">
        <v>54</v>
      </c>
      <c r="AI44" s="3">
        <v>0</v>
      </c>
      <c r="AJ44" s="2">
        <v>0.83199999999999996</v>
      </c>
      <c r="AK44" s="2">
        <v>0</v>
      </c>
      <c r="AL44" s="2">
        <v>0.83199999999999996</v>
      </c>
      <c r="AM44">
        <v>0</v>
      </c>
      <c r="AN44" s="2">
        <v>0.2487</v>
      </c>
      <c r="AO44" t="str">
        <f t="shared" si="9"/>
        <v>02</v>
      </c>
      <c r="AP44" s="5">
        <v>0.58240000000000003</v>
      </c>
      <c r="AQ44">
        <v>57</v>
      </c>
      <c r="AR44">
        <v>76</v>
      </c>
      <c r="AS44">
        <v>0</v>
      </c>
      <c r="AT44">
        <v>76</v>
      </c>
      <c r="AU44" s="2">
        <v>323.60449999999997</v>
      </c>
      <c r="AV44" s="2">
        <v>0</v>
      </c>
      <c r="AW44" s="2">
        <v>323.60449999999997</v>
      </c>
      <c r="AX44" s="2">
        <v>97.233099999999993</v>
      </c>
      <c r="AY44" s="2">
        <v>226.52330000000001</v>
      </c>
      <c r="AZ44" t="s">
        <v>67</v>
      </c>
      <c r="BA44" t="s">
        <v>68</v>
      </c>
      <c r="BB44">
        <v>1</v>
      </c>
    </row>
    <row r="45" spans="1:54" x14ac:dyDescent="0.25">
      <c r="A45">
        <v>14</v>
      </c>
      <c r="B45" s="1">
        <v>42164</v>
      </c>
      <c r="C45" t="str">
        <f t="shared" si="10"/>
        <v>01</v>
      </c>
      <c r="D45" t="str">
        <f t="shared" si="10"/>
        <v>01</v>
      </c>
      <c r="E45" t="s">
        <v>54</v>
      </c>
      <c r="F45" s="1">
        <v>42125</v>
      </c>
      <c r="G45" s="1">
        <v>42155</v>
      </c>
      <c r="H45" t="s">
        <v>55</v>
      </c>
      <c r="I45" t="s">
        <v>56</v>
      </c>
      <c r="J45" t="s">
        <v>56</v>
      </c>
      <c r="K45">
        <v>44</v>
      </c>
      <c r="L45" s="1">
        <v>42144</v>
      </c>
      <c r="M45" t="str">
        <f>""</f>
        <v/>
      </c>
      <c r="N45" t="str">
        <f t="shared" si="6"/>
        <v>01</v>
      </c>
      <c r="O45" t="str">
        <f t="shared" si="7"/>
        <v>15</v>
      </c>
      <c r="P45" t="str">
        <f>"9781408194683"</f>
        <v>9781408194683</v>
      </c>
      <c r="Q45" t="s">
        <v>139</v>
      </c>
      <c r="R45" t="s">
        <v>140</v>
      </c>
      <c r="S45" t="s">
        <v>59</v>
      </c>
      <c r="T45" t="s">
        <v>56</v>
      </c>
      <c r="U45" t="s">
        <v>141</v>
      </c>
      <c r="V45" t="s">
        <v>61</v>
      </c>
      <c r="W45" t="s">
        <v>62</v>
      </c>
      <c r="X45" t="s">
        <v>79</v>
      </c>
      <c r="Y45" t="s">
        <v>64</v>
      </c>
      <c r="Z45">
        <v>1</v>
      </c>
      <c r="AA45">
        <v>0</v>
      </c>
      <c r="AB45" s="4">
        <v>1</v>
      </c>
      <c r="AC45" t="str">
        <f t="shared" si="8"/>
        <v>02</v>
      </c>
      <c r="AD45" t="s">
        <v>130</v>
      </c>
      <c r="AE45" t="s">
        <v>66</v>
      </c>
      <c r="AF45" s="2">
        <v>0.83199999999999996</v>
      </c>
      <c r="AG45">
        <v>43</v>
      </c>
      <c r="AH45" t="s">
        <v>54</v>
      </c>
      <c r="AI45" s="3">
        <v>0</v>
      </c>
      <c r="AJ45" s="2">
        <v>0.83199999999999996</v>
      </c>
      <c r="AK45" s="2">
        <v>0</v>
      </c>
      <c r="AL45" s="2">
        <v>0.83199999999999996</v>
      </c>
      <c r="AM45">
        <v>0</v>
      </c>
      <c r="AN45" s="2">
        <v>0.2487</v>
      </c>
      <c r="AO45" t="str">
        <f t="shared" si="9"/>
        <v>02</v>
      </c>
      <c r="AP45" s="5">
        <v>0.58240000000000003</v>
      </c>
      <c r="AQ45">
        <v>57</v>
      </c>
      <c r="AR45">
        <v>76</v>
      </c>
      <c r="AS45">
        <v>0</v>
      </c>
      <c r="AT45">
        <v>76</v>
      </c>
      <c r="AU45" s="2">
        <v>323.60449999999997</v>
      </c>
      <c r="AV45" s="2">
        <v>0</v>
      </c>
      <c r="AW45" s="2">
        <v>323.60449999999997</v>
      </c>
      <c r="AX45" s="2">
        <v>97.233099999999993</v>
      </c>
      <c r="AY45" s="2">
        <v>226.52330000000001</v>
      </c>
      <c r="AZ45" t="s">
        <v>67</v>
      </c>
      <c r="BA45" t="s">
        <v>68</v>
      </c>
      <c r="BB45">
        <v>1</v>
      </c>
    </row>
    <row r="46" spans="1:54" x14ac:dyDescent="0.25">
      <c r="A46">
        <v>14</v>
      </c>
      <c r="B46" s="1">
        <v>42164</v>
      </c>
      <c r="C46" t="str">
        <f t="shared" si="10"/>
        <v>01</v>
      </c>
      <c r="D46" t="str">
        <f t="shared" si="10"/>
        <v>01</v>
      </c>
      <c r="E46" t="s">
        <v>54</v>
      </c>
      <c r="F46" s="1">
        <v>42125</v>
      </c>
      <c r="G46" s="1">
        <v>42155</v>
      </c>
      <c r="H46" t="s">
        <v>55</v>
      </c>
      <c r="I46" t="s">
        <v>56</v>
      </c>
      <c r="J46" t="s">
        <v>56</v>
      </c>
      <c r="K46">
        <v>45</v>
      </c>
      <c r="L46" s="1">
        <v>42144</v>
      </c>
      <c r="M46" t="str">
        <f>""</f>
        <v/>
      </c>
      <c r="N46" t="str">
        <f t="shared" si="6"/>
        <v>01</v>
      </c>
      <c r="O46" t="str">
        <f t="shared" si="7"/>
        <v>15</v>
      </c>
      <c r="P46" t="str">
        <f>"9781408171097"</f>
        <v>9781408171097</v>
      </c>
      <c r="Q46" t="s">
        <v>69</v>
      </c>
      <c r="R46" t="s">
        <v>70</v>
      </c>
      <c r="S46" t="s">
        <v>59</v>
      </c>
      <c r="T46" t="s">
        <v>56</v>
      </c>
      <c r="U46" t="s">
        <v>56</v>
      </c>
      <c r="V46" t="s">
        <v>61</v>
      </c>
      <c r="W46" t="s">
        <v>62</v>
      </c>
      <c r="X46" t="s">
        <v>71</v>
      </c>
      <c r="Y46" t="s">
        <v>64</v>
      </c>
      <c r="Z46">
        <v>2</v>
      </c>
      <c r="AA46">
        <v>0</v>
      </c>
      <c r="AB46" s="4">
        <v>2</v>
      </c>
      <c r="AC46" t="str">
        <f t="shared" si="8"/>
        <v>02</v>
      </c>
      <c r="AE46" t="s">
        <v>66</v>
      </c>
      <c r="AF46" s="2">
        <v>5.6174999999999997</v>
      </c>
      <c r="AG46">
        <v>43</v>
      </c>
      <c r="AH46" t="s">
        <v>54</v>
      </c>
      <c r="AI46" s="3">
        <v>0</v>
      </c>
      <c r="AJ46" s="2">
        <v>11.234999999999999</v>
      </c>
      <c r="AK46" s="2">
        <v>0</v>
      </c>
      <c r="AL46" s="2">
        <v>11.234999999999999</v>
      </c>
      <c r="AM46">
        <v>0</v>
      </c>
      <c r="AN46" s="2">
        <v>3.3727999999999998</v>
      </c>
      <c r="AO46" t="str">
        <f t="shared" si="9"/>
        <v>02</v>
      </c>
      <c r="AP46" s="5">
        <v>7.8646000000000003</v>
      </c>
      <c r="AQ46">
        <v>57</v>
      </c>
      <c r="AR46">
        <v>76</v>
      </c>
      <c r="AS46">
        <v>0</v>
      </c>
      <c r="AT46">
        <v>76</v>
      </c>
      <c r="AU46" s="2">
        <v>323.60449999999997</v>
      </c>
      <c r="AV46" s="2">
        <v>0</v>
      </c>
      <c r="AW46" s="2">
        <v>323.60449999999997</v>
      </c>
      <c r="AX46" s="2">
        <v>97.233099999999993</v>
      </c>
      <c r="AY46" s="2">
        <v>226.52330000000001</v>
      </c>
      <c r="AZ46" t="s">
        <v>67</v>
      </c>
      <c r="BA46" t="s">
        <v>68</v>
      </c>
      <c r="BB46">
        <v>1</v>
      </c>
    </row>
    <row r="47" spans="1:54" x14ac:dyDescent="0.25">
      <c r="A47">
        <v>14</v>
      </c>
      <c r="B47" s="1">
        <v>42164</v>
      </c>
      <c r="C47" t="str">
        <f t="shared" si="10"/>
        <v>01</v>
      </c>
      <c r="D47" t="str">
        <f t="shared" si="10"/>
        <v>01</v>
      </c>
      <c r="E47" t="s">
        <v>54</v>
      </c>
      <c r="F47" s="1">
        <v>42125</v>
      </c>
      <c r="G47" s="1">
        <v>42155</v>
      </c>
      <c r="H47" t="s">
        <v>55</v>
      </c>
      <c r="I47" t="s">
        <v>56</v>
      </c>
      <c r="J47" t="s">
        <v>56</v>
      </c>
      <c r="K47">
        <v>46</v>
      </c>
      <c r="L47" s="1">
        <v>42144</v>
      </c>
      <c r="M47" t="str">
        <f>""</f>
        <v/>
      </c>
      <c r="N47" t="str">
        <f t="shared" si="6"/>
        <v>01</v>
      </c>
      <c r="O47" t="str">
        <f t="shared" si="7"/>
        <v>15</v>
      </c>
      <c r="P47" t="str">
        <f>"9781408171097"</f>
        <v>9781408171097</v>
      </c>
      <c r="Q47" t="s">
        <v>69</v>
      </c>
      <c r="R47" t="s">
        <v>70</v>
      </c>
      <c r="S47" t="s">
        <v>59</v>
      </c>
      <c r="T47" t="s">
        <v>56</v>
      </c>
      <c r="U47" t="s">
        <v>56</v>
      </c>
      <c r="V47" t="s">
        <v>61</v>
      </c>
      <c r="W47" t="s">
        <v>142</v>
      </c>
      <c r="X47" t="s">
        <v>143</v>
      </c>
      <c r="Y47" t="s">
        <v>64</v>
      </c>
      <c r="Z47">
        <v>1</v>
      </c>
      <c r="AA47">
        <v>0</v>
      </c>
      <c r="AB47" s="4">
        <v>1</v>
      </c>
      <c r="AC47" t="str">
        <f t="shared" si="8"/>
        <v>02</v>
      </c>
      <c r="AE47" t="s">
        <v>66</v>
      </c>
      <c r="AF47" s="2">
        <v>7.49</v>
      </c>
      <c r="AG47">
        <v>43</v>
      </c>
      <c r="AH47" t="s">
        <v>54</v>
      </c>
      <c r="AI47" s="3">
        <v>0</v>
      </c>
      <c r="AJ47" s="2">
        <v>7.49</v>
      </c>
      <c r="AK47" s="2">
        <v>0</v>
      </c>
      <c r="AL47" s="2">
        <v>7.49</v>
      </c>
      <c r="AM47">
        <v>0</v>
      </c>
      <c r="AN47" s="2">
        <v>2.2484999999999999</v>
      </c>
      <c r="AO47" t="str">
        <f t="shared" si="9"/>
        <v>02</v>
      </c>
      <c r="AP47" s="5">
        <v>5.2430000000000003</v>
      </c>
      <c r="AQ47">
        <v>57</v>
      </c>
      <c r="AR47">
        <v>76</v>
      </c>
      <c r="AS47">
        <v>0</v>
      </c>
      <c r="AT47">
        <v>76</v>
      </c>
      <c r="AU47" s="2">
        <v>323.60449999999997</v>
      </c>
      <c r="AV47" s="2">
        <v>0</v>
      </c>
      <c r="AW47" s="2">
        <v>323.60449999999997</v>
      </c>
      <c r="AX47" s="2">
        <v>97.233099999999993</v>
      </c>
      <c r="AY47" s="2">
        <v>226.52330000000001</v>
      </c>
      <c r="AZ47" t="s">
        <v>67</v>
      </c>
      <c r="BA47" t="s">
        <v>68</v>
      </c>
      <c r="BB47">
        <v>1</v>
      </c>
    </row>
    <row r="48" spans="1:54" x14ac:dyDescent="0.25">
      <c r="A48">
        <v>14</v>
      </c>
      <c r="B48" s="1">
        <v>42164</v>
      </c>
      <c r="C48" t="str">
        <f t="shared" si="10"/>
        <v>01</v>
      </c>
      <c r="D48" t="str">
        <f t="shared" si="10"/>
        <v>01</v>
      </c>
      <c r="E48" t="s">
        <v>54</v>
      </c>
      <c r="F48" s="1">
        <v>42125</v>
      </c>
      <c r="G48" s="1">
        <v>42155</v>
      </c>
      <c r="H48" t="s">
        <v>55</v>
      </c>
      <c r="I48" t="s">
        <v>56</v>
      </c>
      <c r="J48" t="s">
        <v>56</v>
      </c>
      <c r="K48">
        <v>47</v>
      </c>
      <c r="L48" s="1">
        <v>42144</v>
      </c>
      <c r="M48" t="str">
        <f>""</f>
        <v/>
      </c>
      <c r="N48" t="str">
        <f t="shared" si="6"/>
        <v>01</v>
      </c>
      <c r="O48" t="str">
        <f t="shared" si="7"/>
        <v>15</v>
      </c>
      <c r="P48" t="str">
        <f>"9781408827727"</f>
        <v>9781408827727</v>
      </c>
      <c r="Q48" t="s">
        <v>144</v>
      </c>
      <c r="R48" t="s">
        <v>145</v>
      </c>
      <c r="S48" t="s">
        <v>59</v>
      </c>
      <c r="T48" t="s">
        <v>56</v>
      </c>
      <c r="U48" t="s">
        <v>146</v>
      </c>
      <c r="V48" t="s">
        <v>61</v>
      </c>
      <c r="W48" t="s">
        <v>62</v>
      </c>
      <c r="X48" t="s">
        <v>71</v>
      </c>
      <c r="Y48" t="s">
        <v>64</v>
      </c>
      <c r="Z48">
        <v>1</v>
      </c>
      <c r="AA48">
        <v>0</v>
      </c>
      <c r="AB48" s="4">
        <v>1</v>
      </c>
      <c r="AC48" t="str">
        <f t="shared" si="8"/>
        <v>02</v>
      </c>
      <c r="AE48" t="s">
        <v>66</v>
      </c>
      <c r="AF48" s="2">
        <v>6.24</v>
      </c>
      <c r="AG48">
        <v>43</v>
      </c>
      <c r="AH48" t="s">
        <v>54</v>
      </c>
      <c r="AI48" s="3">
        <v>0</v>
      </c>
      <c r="AJ48" s="2">
        <v>6.24</v>
      </c>
      <c r="AK48" s="2">
        <v>0</v>
      </c>
      <c r="AL48" s="2">
        <v>6.24</v>
      </c>
      <c r="AM48">
        <v>0</v>
      </c>
      <c r="AN48" s="2">
        <v>1.8704000000000001</v>
      </c>
      <c r="AO48" t="str">
        <f t="shared" si="9"/>
        <v>02</v>
      </c>
      <c r="AP48" s="5">
        <v>4.3680000000000003</v>
      </c>
      <c r="AQ48">
        <v>57</v>
      </c>
      <c r="AR48">
        <v>76</v>
      </c>
      <c r="AS48">
        <v>0</v>
      </c>
      <c r="AT48">
        <v>76</v>
      </c>
      <c r="AU48" s="2">
        <v>323.60449999999997</v>
      </c>
      <c r="AV48" s="2">
        <v>0</v>
      </c>
      <c r="AW48" s="2">
        <v>323.60449999999997</v>
      </c>
      <c r="AX48" s="2">
        <v>97.233099999999993</v>
      </c>
      <c r="AY48" s="2">
        <v>226.52330000000001</v>
      </c>
      <c r="AZ48" t="s">
        <v>67</v>
      </c>
      <c r="BA48" t="s">
        <v>68</v>
      </c>
      <c r="BB48">
        <v>1</v>
      </c>
    </row>
    <row r="49" spans="1:54" x14ac:dyDescent="0.25">
      <c r="A49">
        <v>14</v>
      </c>
      <c r="B49" s="1">
        <v>42164</v>
      </c>
      <c r="C49" t="str">
        <f t="shared" si="10"/>
        <v>01</v>
      </c>
      <c r="D49" t="str">
        <f t="shared" si="10"/>
        <v>01</v>
      </c>
      <c r="E49" t="s">
        <v>54</v>
      </c>
      <c r="F49" s="1">
        <v>42125</v>
      </c>
      <c r="G49" s="1">
        <v>42155</v>
      </c>
      <c r="H49" t="s">
        <v>55</v>
      </c>
      <c r="I49" t="s">
        <v>56</v>
      </c>
      <c r="J49" t="s">
        <v>56</v>
      </c>
      <c r="K49">
        <v>48</v>
      </c>
      <c r="L49" s="1">
        <v>42144</v>
      </c>
      <c r="M49" t="str">
        <f>""</f>
        <v/>
      </c>
      <c r="N49" t="str">
        <f t="shared" si="6"/>
        <v>01</v>
      </c>
      <c r="O49" t="str">
        <f t="shared" si="7"/>
        <v>15</v>
      </c>
      <c r="P49" t="str">
        <f>"9781408810279"</f>
        <v>9781408810279</v>
      </c>
      <c r="Q49" t="s">
        <v>94</v>
      </c>
      <c r="R49" t="s">
        <v>58</v>
      </c>
      <c r="S49" t="s">
        <v>59</v>
      </c>
      <c r="T49" t="s">
        <v>56</v>
      </c>
      <c r="U49" t="s">
        <v>60</v>
      </c>
      <c r="V49" t="s">
        <v>61</v>
      </c>
      <c r="W49" t="s">
        <v>62</v>
      </c>
      <c r="X49" t="s">
        <v>71</v>
      </c>
      <c r="Y49" t="s">
        <v>64</v>
      </c>
      <c r="Z49">
        <v>1</v>
      </c>
      <c r="AA49">
        <v>0</v>
      </c>
      <c r="AB49" s="4">
        <v>1</v>
      </c>
      <c r="AC49" t="str">
        <f t="shared" si="8"/>
        <v>02</v>
      </c>
      <c r="AE49" t="s">
        <v>66</v>
      </c>
      <c r="AF49" s="2">
        <v>4.3724999999999996</v>
      </c>
      <c r="AG49">
        <v>43</v>
      </c>
      <c r="AH49" t="s">
        <v>54</v>
      </c>
      <c r="AI49" s="3">
        <v>0</v>
      </c>
      <c r="AJ49" s="2">
        <v>4.3724999999999996</v>
      </c>
      <c r="AK49" s="2">
        <v>0</v>
      </c>
      <c r="AL49" s="2">
        <v>4.3724999999999996</v>
      </c>
      <c r="AM49">
        <v>0</v>
      </c>
      <c r="AN49" s="2">
        <v>1.3084</v>
      </c>
      <c r="AO49" t="str">
        <f t="shared" si="9"/>
        <v>02</v>
      </c>
      <c r="AP49" s="5">
        <v>3.0608</v>
      </c>
      <c r="AQ49">
        <v>57</v>
      </c>
      <c r="AR49">
        <v>76</v>
      </c>
      <c r="AS49">
        <v>0</v>
      </c>
      <c r="AT49">
        <v>76</v>
      </c>
      <c r="AU49" s="2">
        <v>323.60449999999997</v>
      </c>
      <c r="AV49" s="2">
        <v>0</v>
      </c>
      <c r="AW49" s="2">
        <v>323.60449999999997</v>
      </c>
      <c r="AX49" s="2">
        <v>97.233099999999993</v>
      </c>
      <c r="AY49" s="2">
        <v>226.52330000000001</v>
      </c>
      <c r="AZ49" t="s">
        <v>67</v>
      </c>
      <c r="BA49" t="s">
        <v>68</v>
      </c>
      <c r="BB49">
        <v>1</v>
      </c>
    </row>
    <row r="50" spans="1:54" x14ac:dyDescent="0.25">
      <c r="A50">
        <v>14</v>
      </c>
      <c r="B50" s="1">
        <v>42164</v>
      </c>
      <c r="C50" t="str">
        <f t="shared" si="10"/>
        <v>01</v>
      </c>
      <c r="D50" t="str">
        <f t="shared" si="10"/>
        <v>01</v>
      </c>
      <c r="E50" t="s">
        <v>54</v>
      </c>
      <c r="F50" s="1">
        <v>42125</v>
      </c>
      <c r="G50" s="1">
        <v>42155</v>
      </c>
      <c r="H50" t="s">
        <v>55</v>
      </c>
      <c r="I50" t="s">
        <v>56</v>
      </c>
      <c r="J50" t="s">
        <v>56</v>
      </c>
      <c r="K50">
        <v>49</v>
      </c>
      <c r="L50" s="1">
        <v>42144</v>
      </c>
      <c r="M50" t="str">
        <f>""</f>
        <v/>
      </c>
      <c r="N50" t="str">
        <f t="shared" si="6"/>
        <v>01</v>
      </c>
      <c r="O50" t="str">
        <f t="shared" si="7"/>
        <v>15</v>
      </c>
      <c r="P50" t="str">
        <f>"9781408808788"</f>
        <v>9781408808788</v>
      </c>
      <c r="Q50" t="s">
        <v>147</v>
      </c>
      <c r="R50" t="s">
        <v>148</v>
      </c>
      <c r="S50" t="s">
        <v>59</v>
      </c>
      <c r="T50" t="s">
        <v>56</v>
      </c>
      <c r="U50" t="s">
        <v>60</v>
      </c>
      <c r="V50" t="s">
        <v>61</v>
      </c>
      <c r="W50" t="s">
        <v>62</v>
      </c>
      <c r="X50" t="s">
        <v>71</v>
      </c>
      <c r="Y50" t="s">
        <v>72</v>
      </c>
      <c r="Z50">
        <v>1</v>
      </c>
      <c r="AA50">
        <v>0</v>
      </c>
      <c r="AB50" s="4">
        <v>1</v>
      </c>
      <c r="AC50" t="str">
        <f t="shared" si="8"/>
        <v>02</v>
      </c>
      <c r="AD50" t="s">
        <v>73</v>
      </c>
      <c r="AE50" t="s">
        <v>66</v>
      </c>
      <c r="AF50" s="2">
        <v>5.82</v>
      </c>
      <c r="AG50">
        <v>43</v>
      </c>
      <c r="AH50" t="s">
        <v>54</v>
      </c>
      <c r="AI50" s="3">
        <v>0</v>
      </c>
      <c r="AJ50" s="2">
        <v>5.82</v>
      </c>
      <c r="AK50" s="2">
        <v>0</v>
      </c>
      <c r="AL50" s="2">
        <v>5.82</v>
      </c>
      <c r="AM50">
        <v>0</v>
      </c>
      <c r="AN50" s="2">
        <v>1.7509999999999999</v>
      </c>
      <c r="AO50" t="str">
        <f t="shared" si="9"/>
        <v>02</v>
      </c>
      <c r="AP50" s="5">
        <v>4.0739999999999998</v>
      </c>
      <c r="AQ50">
        <v>57</v>
      </c>
      <c r="AR50">
        <v>76</v>
      </c>
      <c r="AS50">
        <v>0</v>
      </c>
      <c r="AT50">
        <v>76</v>
      </c>
      <c r="AU50" s="2">
        <v>323.60449999999997</v>
      </c>
      <c r="AV50" s="2">
        <v>0</v>
      </c>
      <c r="AW50" s="2">
        <v>323.60449999999997</v>
      </c>
      <c r="AX50" s="2">
        <v>97.233099999999993</v>
      </c>
      <c r="AY50" s="2">
        <v>226.52330000000001</v>
      </c>
      <c r="AZ50" t="s">
        <v>67</v>
      </c>
      <c r="BA50" t="s">
        <v>68</v>
      </c>
      <c r="BB50">
        <v>1</v>
      </c>
    </row>
    <row r="51" spans="1:54" x14ac:dyDescent="0.25">
      <c r="A51">
        <v>14</v>
      </c>
      <c r="B51" s="1">
        <v>42164</v>
      </c>
      <c r="C51" t="str">
        <f t="shared" si="10"/>
        <v>01</v>
      </c>
      <c r="D51" t="str">
        <f t="shared" si="10"/>
        <v>01</v>
      </c>
      <c r="E51" t="s">
        <v>54</v>
      </c>
      <c r="F51" s="1">
        <v>42125</v>
      </c>
      <c r="G51" s="1">
        <v>42155</v>
      </c>
      <c r="H51" t="s">
        <v>55</v>
      </c>
      <c r="I51" t="s">
        <v>56</v>
      </c>
      <c r="J51" t="s">
        <v>56</v>
      </c>
      <c r="K51">
        <v>50</v>
      </c>
      <c r="L51" s="1">
        <v>42144</v>
      </c>
      <c r="M51" t="str">
        <f>""</f>
        <v/>
      </c>
      <c r="N51" t="str">
        <f t="shared" si="6"/>
        <v>01</v>
      </c>
      <c r="O51" t="str">
        <f t="shared" si="7"/>
        <v>15</v>
      </c>
      <c r="P51" t="str">
        <f>"9781408833346"</f>
        <v>9781408833346</v>
      </c>
      <c r="Q51" t="s">
        <v>149</v>
      </c>
      <c r="R51" t="s">
        <v>133</v>
      </c>
      <c r="S51" t="s">
        <v>59</v>
      </c>
      <c r="T51" t="s">
        <v>56</v>
      </c>
      <c r="U51" t="s">
        <v>60</v>
      </c>
      <c r="V51" t="s">
        <v>61</v>
      </c>
      <c r="W51" t="s">
        <v>62</v>
      </c>
      <c r="X51" t="s">
        <v>113</v>
      </c>
      <c r="Y51" t="s">
        <v>64</v>
      </c>
      <c r="Z51">
        <v>1</v>
      </c>
      <c r="AA51">
        <v>0</v>
      </c>
      <c r="AB51" s="4">
        <v>1</v>
      </c>
      <c r="AC51" t="str">
        <f t="shared" si="8"/>
        <v>02</v>
      </c>
      <c r="AE51" t="s">
        <v>66</v>
      </c>
      <c r="AF51" s="2">
        <v>2.08</v>
      </c>
      <c r="AG51">
        <v>43</v>
      </c>
      <c r="AH51" t="s">
        <v>54</v>
      </c>
      <c r="AI51" s="3">
        <v>0</v>
      </c>
      <c r="AJ51" s="2">
        <v>2.08</v>
      </c>
      <c r="AK51" s="2">
        <v>0</v>
      </c>
      <c r="AL51" s="2">
        <v>2.08</v>
      </c>
      <c r="AM51">
        <v>0</v>
      </c>
      <c r="AN51" s="2">
        <v>0.62680000000000002</v>
      </c>
      <c r="AO51" t="str">
        <f t="shared" si="9"/>
        <v>02</v>
      </c>
      <c r="AP51" s="5">
        <v>1.456</v>
      </c>
      <c r="AQ51">
        <v>57</v>
      </c>
      <c r="AR51">
        <v>76</v>
      </c>
      <c r="AS51">
        <v>0</v>
      </c>
      <c r="AT51">
        <v>76</v>
      </c>
      <c r="AU51" s="2">
        <v>323.60449999999997</v>
      </c>
      <c r="AV51" s="2">
        <v>0</v>
      </c>
      <c r="AW51" s="2">
        <v>323.60449999999997</v>
      </c>
      <c r="AX51" s="2">
        <v>97.233099999999993</v>
      </c>
      <c r="AY51" s="2">
        <v>226.52330000000001</v>
      </c>
      <c r="AZ51" t="s">
        <v>67</v>
      </c>
      <c r="BA51" t="s">
        <v>68</v>
      </c>
      <c r="BB51">
        <v>1</v>
      </c>
    </row>
    <row r="52" spans="1:54" x14ac:dyDescent="0.25">
      <c r="A52">
        <v>14</v>
      </c>
      <c r="B52" s="1">
        <v>42164</v>
      </c>
      <c r="C52" t="str">
        <f t="shared" si="10"/>
        <v>01</v>
      </c>
      <c r="D52" t="str">
        <f t="shared" si="10"/>
        <v>01</v>
      </c>
      <c r="E52" t="s">
        <v>54</v>
      </c>
      <c r="F52" s="1">
        <v>42125</v>
      </c>
      <c r="G52" s="1">
        <v>42155</v>
      </c>
      <c r="H52" t="s">
        <v>55</v>
      </c>
      <c r="I52" t="s">
        <v>56</v>
      </c>
      <c r="J52" t="s">
        <v>56</v>
      </c>
      <c r="K52">
        <v>51</v>
      </c>
      <c r="L52" s="1">
        <v>42144</v>
      </c>
      <c r="M52" t="str">
        <f>""</f>
        <v/>
      </c>
      <c r="N52" t="str">
        <f t="shared" si="6"/>
        <v>01</v>
      </c>
      <c r="O52" t="str">
        <f t="shared" si="7"/>
        <v>15</v>
      </c>
      <c r="P52" t="str">
        <f>"9781408818640"</f>
        <v>9781408818640</v>
      </c>
      <c r="Q52" t="s">
        <v>57</v>
      </c>
      <c r="R52" t="s">
        <v>58</v>
      </c>
      <c r="S52" t="s">
        <v>59</v>
      </c>
      <c r="T52" t="s">
        <v>56</v>
      </c>
      <c r="U52" t="s">
        <v>60</v>
      </c>
      <c r="V52" t="s">
        <v>61</v>
      </c>
      <c r="W52" t="s">
        <v>62</v>
      </c>
      <c r="X52" t="s">
        <v>71</v>
      </c>
      <c r="Y52" t="s">
        <v>72</v>
      </c>
      <c r="Z52">
        <v>1</v>
      </c>
      <c r="AA52">
        <v>0</v>
      </c>
      <c r="AB52" s="4">
        <v>1</v>
      </c>
      <c r="AC52" t="str">
        <f t="shared" si="8"/>
        <v>02</v>
      </c>
      <c r="AD52" t="s">
        <v>109</v>
      </c>
      <c r="AE52" t="s">
        <v>66</v>
      </c>
      <c r="AF52" s="2">
        <v>5</v>
      </c>
      <c r="AG52">
        <v>43</v>
      </c>
      <c r="AH52" t="s">
        <v>54</v>
      </c>
      <c r="AI52" s="3">
        <v>0</v>
      </c>
      <c r="AJ52" s="2">
        <v>5</v>
      </c>
      <c r="AK52" s="2">
        <v>0</v>
      </c>
      <c r="AL52" s="2">
        <v>5</v>
      </c>
      <c r="AM52">
        <v>0</v>
      </c>
      <c r="AN52" s="2">
        <v>1.5024999999999999</v>
      </c>
      <c r="AO52" t="str">
        <f t="shared" si="9"/>
        <v>02</v>
      </c>
      <c r="AP52" s="5">
        <v>3.5</v>
      </c>
      <c r="AQ52">
        <v>57</v>
      </c>
      <c r="AR52">
        <v>76</v>
      </c>
      <c r="AS52">
        <v>0</v>
      </c>
      <c r="AT52">
        <v>76</v>
      </c>
      <c r="AU52" s="2">
        <v>323.60449999999997</v>
      </c>
      <c r="AV52" s="2">
        <v>0</v>
      </c>
      <c r="AW52" s="2">
        <v>323.60449999999997</v>
      </c>
      <c r="AX52" s="2">
        <v>97.233099999999993</v>
      </c>
      <c r="AY52" s="2">
        <v>226.52330000000001</v>
      </c>
      <c r="AZ52" t="s">
        <v>67</v>
      </c>
      <c r="BA52" t="s">
        <v>68</v>
      </c>
      <c r="BB52">
        <v>1</v>
      </c>
    </row>
    <row r="53" spans="1:54" x14ac:dyDescent="0.25">
      <c r="A53">
        <v>14</v>
      </c>
      <c r="B53" s="1">
        <v>42164</v>
      </c>
      <c r="C53" t="str">
        <f t="shared" si="10"/>
        <v>01</v>
      </c>
      <c r="D53" t="str">
        <f t="shared" si="10"/>
        <v>01</v>
      </c>
      <c r="E53" t="s">
        <v>54</v>
      </c>
      <c r="F53" s="1">
        <v>42125</v>
      </c>
      <c r="G53" s="1">
        <v>42155</v>
      </c>
      <c r="H53" t="s">
        <v>55</v>
      </c>
      <c r="I53" t="s">
        <v>56</v>
      </c>
      <c r="J53" t="s">
        <v>56</v>
      </c>
      <c r="K53">
        <v>52</v>
      </c>
      <c r="L53" s="1">
        <v>42144</v>
      </c>
      <c r="M53" t="str">
        <f>""</f>
        <v/>
      </c>
      <c r="N53" t="str">
        <f t="shared" si="6"/>
        <v>01</v>
      </c>
      <c r="O53" t="str">
        <f t="shared" si="7"/>
        <v>15</v>
      </c>
      <c r="P53" t="str">
        <f>"9781408813324"</f>
        <v>9781408813324</v>
      </c>
      <c r="Q53" t="s">
        <v>121</v>
      </c>
      <c r="R53" t="s">
        <v>122</v>
      </c>
      <c r="S53" t="s">
        <v>59</v>
      </c>
      <c r="T53" t="s">
        <v>56</v>
      </c>
      <c r="U53" t="s">
        <v>60</v>
      </c>
      <c r="V53" t="s">
        <v>61</v>
      </c>
      <c r="W53" t="s">
        <v>62</v>
      </c>
      <c r="X53" t="s">
        <v>71</v>
      </c>
      <c r="Y53" t="s">
        <v>72</v>
      </c>
      <c r="Z53">
        <v>1</v>
      </c>
      <c r="AA53">
        <v>0</v>
      </c>
      <c r="AB53" s="4">
        <v>1</v>
      </c>
      <c r="AC53" t="str">
        <f t="shared" si="8"/>
        <v>02</v>
      </c>
      <c r="AD53" t="s">
        <v>109</v>
      </c>
      <c r="AE53" t="s">
        <v>66</v>
      </c>
      <c r="AF53" s="2">
        <v>5.82</v>
      </c>
      <c r="AG53">
        <v>43</v>
      </c>
      <c r="AH53" t="s">
        <v>54</v>
      </c>
      <c r="AI53" s="3">
        <v>0</v>
      </c>
      <c r="AJ53" s="2">
        <v>5.82</v>
      </c>
      <c r="AK53" s="2">
        <v>0</v>
      </c>
      <c r="AL53" s="2">
        <v>5.82</v>
      </c>
      <c r="AM53">
        <v>0</v>
      </c>
      <c r="AN53" s="2">
        <v>1.7509999999999999</v>
      </c>
      <c r="AO53" t="str">
        <f t="shared" si="9"/>
        <v>02</v>
      </c>
      <c r="AP53" s="5">
        <v>4.0739999999999998</v>
      </c>
      <c r="AQ53">
        <v>57</v>
      </c>
      <c r="AR53">
        <v>76</v>
      </c>
      <c r="AS53">
        <v>0</v>
      </c>
      <c r="AT53">
        <v>76</v>
      </c>
      <c r="AU53" s="2">
        <v>323.60449999999997</v>
      </c>
      <c r="AV53" s="2">
        <v>0</v>
      </c>
      <c r="AW53" s="2">
        <v>323.60449999999997</v>
      </c>
      <c r="AX53" s="2">
        <v>97.233099999999993</v>
      </c>
      <c r="AY53" s="2">
        <v>226.52330000000001</v>
      </c>
      <c r="AZ53" t="s">
        <v>67</v>
      </c>
      <c r="BA53" t="s">
        <v>68</v>
      </c>
      <c r="BB53">
        <v>1</v>
      </c>
    </row>
    <row r="54" spans="1:54" x14ac:dyDescent="0.25">
      <c r="A54">
        <v>14</v>
      </c>
      <c r="B54" s="1">
        <v>42164</v>
      </c>
      <c r="C54" t="str">
        <f t="shared" si="10"/>
        <v>01</v>
      </c>
      <c r="D54" t="str">
        <f t="shared" si="10"/>
        <v>01</v>
      </c>
      <c r="E54" t="s">
        <v>54</v>
      </c>
      <c r="F54" s="1">
        <v>42125</v>
      </c>
      <c r="G54" s="1">
        <v>42155</v>
      </c>
      <c r="H54" t="s">
        <v>55</v>
      </c>
      <c r="I54" t="s">
        <v>56</v>
      </c>
      <c r="J54" t="s">
        <v>56</v>
      </c>
      <c r="K54">
        <v>53</v>
      </c>
      <c r="L54" s="1">
        <v>42145</v>
      </c>
      <c r="M54" t="str">
        <f>""</f>
        <v/>
      </c>
      <c r="N54" t="str">
        <f t="shared" si="6"/>
        <v>01</v>
      </c>
      <c r="O54" t="str">
        <f t="shared" si="7"/>
        <v>15</v>
      </c>
      <c r="P54" t="str">
        <f>"9781408811627"</f>
        <v>9781408811627</v>
      </c>
      <c r="Q54" t="s">
        <v>86</v>
      </c>
      <c r="R54" t="s">
        <v>87</v>
      </c>
      <c r="S54" t="s">
        <v>59</v>
      </c>
      <c r="T54" t="s">
        <v>56</v>
      </c>
      <c r="U54" t="s">
        <v>60</v>
      </c>
      <c r="V54" t="s">
        <v>61</v>
      </c>
      <c r="W54" t="s">
        <v>62</v>
      </c>
      <c r="X54" t="s">
        <v>63</v>
      </c>
      <c r="Y54" t="s">
        <v>64</v>
      </c>
      <c r="Z54">
        <v>1</v>
      </c>
      <c r="AA54">
        <v>0</v>
      </c>
      <c r="AB54" s="4">
        <v>1</v>
      </c>
      <c r="AC54" t="str">
        <f t="shared" si="8"/>
        <v>02</v>
      </c>
      <c r="AD54" t="s">
        <v>150</v>
      </c>
      <c r="AE54" t="s">
        <v>66</v>
      </c>
      <c r="AF54" s="2">
        <v>1.746</v>
      </c>
      <c r="AG54">
        <v>43</v>
      </c>
      <c r="AH54" t="s">
        <v>54</v>
      </c>
      <c r="AI54" s="3">
        <v>0</v>
      </c>
      <c r="AJ54" s="2">
        <v>1.746</v>
      </c>
      <c r="AK54" s="2">
        <v>0</v>
      </c>
      <c r="AL54" s="2">
        <v>1.746</v>
      </c>
      <c r="AM54">
        <v>0</v>
      </c>
      <c r="AN54" s="2">
        <v>0.51929999999999998</v>
      </c>
      <c r="AO54" t="str">
        <f t="shared" si="9"/>
        <v>02</v>
      </c>
      <c r="AP54" s="5">
        <v>1.2222</v>
      </c>
      <c r="AQ54">
        <v>57</v>
      </c>
      <c r="AR54">
        <v>76</v>
      </c>
      <c r="AS54">
        <v>0</v>
      </c>
      <c r="AT54">
        <v>76</v>
      </c>
      <c r="AU54" s="2">
        <v>323.60449999999997</v>
      </c>
      <c r="AV54" s="2">
        <v>0</v>
      </c>
      <c r="AW54" s="2">
        <v>323.60449999999997</v>
      </c>
      <c r="AX54" s="2">
        <v>97.233099999999993</v>
      </c>
      <c r="AY54" s="2">
        <v>226.52330000000001</v>
      </c>
      <c r="AZ54" t="s">
        <v>67</v>
      </c>
      <c r="BA54" t="s">
        <v>68</v>
      </c>
      <c r="BB54">
        <v>1</v>
      </c>
    </row>
    <row r="55" spans="1:54" x14ac:dyDescent="0.25">
      <c r="A55">
        <v>14</v>
      </c>
      <c r="B55" s="1">
        <v>42164</v>
      </c>
      <c r="C55" t="str">
        <f t="shared" si="10"/>
        <v>01</v>
      </c>
      <c r="D55" t="str">
        <f t="shared" si="10"/>
        <v>01</v>
      </c>
      <c r="E55" t="s">
        <v>54</v>
      </c>
      <c r="F55" s="1">
        <v>42125</v>
      </c>
      <c r="G55" s="1">
        <v>42155</v>
      </c>
      <c r="H55" t="s">
        <v>55</v>
      </c>
      <c r="I55" t="s">
        <v>56</v>
      </c>
      <c r="J55" t="s">
        <v>56</v>
      </c>
      <c r="K55">
        <v>54</v>
      </c>
      <c r="L55" s="1">
        <v>42145</v>
      </c>
      <c r="M55" t="str">
        <f>""</f>
        <v/>
      </c>
      <c r="N55" t="str">
        <f t="shared" si="6"/>
        <v>01</v>
      </c>
      <c r="O55" t="str">
        <f t="shared" si="7"/>
        <v>15</v>
      </c>
      <c r="P55" t="str">
        <f>"9781408828748"</f>
        <v>9781408828748</v>
      </c>
      <c r="Q55" t="s">
        <v>151</v>
      </c>
      <c r="R55" t="s">
        <v>152</v>
      </c>
      <c r="S55" t="s">
        <v>59</v>
      </c>
      <c r="T55" t="s">
        <v>56</v>
      </c>
      <c r="U55" t="s">
        <v>60</v>
      </c>
      <c r="V55" t="s">
        <v>61</v>
      </c>
      <c r="W55" t="s">
        <v>62</v>
      </c>
      <c r="X55" t="s">
        <v>63</v>
      </c>
      <c r="Y55" t="s">
        <v>64</v>
      </c>
      <c r="Z55">
        <v>1</v>
      </c>
      <c r="AA55">
        <v>0</v>
      </c>
      <c r="AB55" s="4">
        <v>1</v>
      </c>
      <c r="AC55" t="str">
        <f t="shared" si="8"/>
        <v>02</v>
      </c>
      <c r="AD55" t="s">
        <v>83</v>
      </c>
      <c r="AE55" t="s">
        <v>66</v>
      </c>
      <c r="AF55" s="2">
        <v>1.5</v>
      </c>
      <c r="AG55">
        <v>43</v>
      </c>
      <c r="AH55" t="s">
        <v>54</v>
      </c>
      <c r="AI55" s="3">
        <v>0</v>
      </c>
      <c r="AJ55" s="2">
        <v>1.5</v>
      </c>
      <c r="AK55" s="2">
        <v>0</v>
      </c>
      <c r="AL55" s="2">
        <v>1.5</v>
      </c>
      <c r="AM55">
        <v>0</v>
      </c>
      <c r="AN55" s="2">
        <v>0.45379999999999998</v>
      </c>
      <c r="AO55" t="str">
        <f t="shared" si="9"/>
        <v>02</v>
      </c>
      <c r="AP55" s="5">
        <v>1.05</v>
      </c>
      <c r="AQ55">
        <v>57</v>
      </c>
      <c r="AR55">
        <v>76</v>
      </c>
      <c r="AS55">
        <v>0</v>
      </c>
      <c r="AT55">
        <v>76</v>
      </c>
      <c r="AU55" s="2">
        <v>323.60449999999997</v>
      </c>
      <c r="AV55" s="2">
        <v>0</v>
      </c>
      <c r="AW55" s="2">
        <v>323.60449999999997</v>
      </c>
      <c r="AX55" s="2">
        <v>97.233099999999993</v>
      </c>
      <c r="AY55" s="2">
        <v>226.52330000000001</v>
      </c>
      <c r="AZ55" t="s">
        <v>67</v>
      </c>
      <c r="BA55" t="s">
        <v>68</v>
      </c>
      <c r="BB55">
        <v>1</v>
      </c>
    </row>
    <row r="56" spans="1:54" x14ac:dyDescent="0.25">
      <c r="A56">
        <v>14</v>
      </c>
      <c r="B56" s="1">
        <v>42164</v>
      </c>
      <c r="C56" t="str">
        <f t="shared" si="10"/>
        <v>01</v>
      </c>
      <c r="D56" t="str">
        <f t="shared" si="10"/>
        <v>01</v>
      </c>
      <c r="E56" t="s">
        <v>54</v>
      </c>
      <c r="F56" s="1">
        <v>42125</v>
      </c>
      <c r="G56" s="1">
        <v>42155</v>
      </c>
      <c r="H56" t="s">
        <v>55</v>
      </c>
      <c r="I56" t="s">
        <v>56</v>
      </c>
      <c r="J56" t="s">
        <v>56</v>
      </c>
      <c r="K56">
        <v>55</v>
      </c>
      <c r="L56" s="1">
        <v>42145</v>
      </c>
      <c r="M56" t="str">
        <f>""</f>
        <v/>
      </c>
      <c r="N56" t="str">
        <f t="shared" si="6"/>
        <v>01</v>
      </c>
      <c r="O56" t="str">
        <f t="shared" si="7"/>
        <v>15</v>
      </c>
      <c r="P56" t="str">
        <f>"9781408828496"</f>
        <v>9781408828496</v>
      </c>
      <c r="Q56" t="s">
        <v>153</v>
      </c>
      <c r="R56" t="s">
        <v>122</v>
      </c>
      <c r="S56" t="s">
        <v>59</v>
      </c>
      <c r="T56" t="s">
        <v>56</v>
      </c>
      <c r="U56" t="s">
        <v>60</v>
      </c>
      <c r="V56" t="s">
        <v>61</v>
      </c>
      <c r="W56" t="s">
        <v>62</v>
      </c>
      <c r="X56" t="s">
        <v>71</v>
      </c>
      <c r="Y56" t="s">
        <v>72</v>
      </c>
      <c r="Z56">
        <v>1</v>
      </c>
      <c r="AA56">
        <v>0</v>
      </c>
      <c r="AB56" s="4">
        <v>1</v>
      </c>
      <c r="AC56" t="str">
        <f t="shared" si="8"/>
        <v>02</v>
      </c>
      <c r="AE56" t="s">
        <v>66</v>
      </c>
      <c r="AF56" s="2">
        <v>5.82</v>
      </c>
      <c r="AG56">
        <v>43</v>
      </c>
      <c r="AH56" t="s">
        <v>54</v>
      </c>
      <c r="AI56" s="3">
        <v>0</v>
      </c>
      <c r="AJ56" s="2">
        <v>5.82</v>
      </c>
      <c r="AK56" s="2">
        <v>0</v>
      </c>
      <c r="AL56" s="2">
        <v>5.82</v>
      </c>
      <c r="AM56">
        <v>0</v>
      </c>
      <c r="AN56" s="2">
        <v>1.7509999999999999</v>
      </c>
      <c r="AO56" t="str">
        <f t="shared" si="9"/>
        <v>02</v>
      </c>
      <c r="AP56" s="5">
        <v>4.0739999999999998</v>
      </c>
      <c r="AQ56">
        <v>57</v>
      </c>
      <c r="AR56">
        <v>76</v>
      </c>
      <c r="AS56">
        <v>0</v>
      </c>
      <c r="AT56">
        <v>76</v>
      </c>
      <c r="AU56" s="2">
        <v>323.60449999999997</v>
      </c>
      <c r="AV56" s="2">
        <v>0</v>
      </c>
      <c r="AW56" s="2">
        <v>323.60449999999997</v>
      </c>
      <c r="AX56" s="2">
        <v>97.233099999999993</v>
      </c>
      <c r="AY56" s="2">
        <v>226.52330000000001</v>
      </c>
      <c r="AZ56" t="s">
        <v>67</v>
      </c>
      <c r="BA56" t="s">
        <v>68</v>
      </c>
      <c r="BB56">
        <v>1</v>
      </c>
    </row>
    <row r="57" spans="1:54" x14ac:dyDescent="0.25">
      <c r="A57">
        <v>14</v>
      </c>
      <c r="B57" s="1">
        <v>42164</v>
      </c>
      <c r="C57" t="str">
        <f t="shared" si="10"/>
        <v>01</v>
      </c>
      <c r="D57" t="str">
        <f t="shared" si="10"/>
        <v>01</v>
      </c>
      <c r="E57" t="s">
        <v>54</v>
      </c>
      <c r="F57" s="1">
        <v>42125</v>
      </c>
      <c r="G57" s="1">
        <v>42155</v>
      </c>
      <c r="H57" t="s">
        <v>55</v>
      </c>
      <c r="I57" t="s">
        <v>56</v>
      </c>
      <c r="J57" t="s">
        <v>56</v>
      </c>
      <c r="K57">
        <v>56</v>
      </c>
      <c r="L57" s="1">
        <v>42146</v>
      </c>
      <c r="M57" t="str">
        <f>""</f>
        <v/>
      </c>
      <c r="N57" t="str">
        <f t="shared" si="6"/>
        <v>01</v>
      </c>
      <c r="O57" t="str">
        <f t="shared" si="7"/>
        <v>15</v>
      </c>
      <c r="P57" t="str">
        <f>"9781408841785"</f>
        <v>9781408841785</v>
      </c>
      <c r="Q57" t="s">
        <v>118</v>
      </c>
      <c r="R57" t="s">
        <v>119</v>
      </c>
      <c r="S57" t="s">
        <v>59</v>
      </c>
      <c r="T57" t="s">
        <v>56</v>
      </c>
      <c r="U57" t="s">
        <v>60</v>
      </c>
      <c r="V57" t="s">
        <v>61</v>
      </c>
      <c r="W57" t="s">
        <v>62</v>
      </c>
      <c r="X57" t="s">
        <v>71</v>
      </c>
      <c r="Y57" t="s">
        <v>72</v>
      </c>
      <c r="Z57">
        <v>1</v>
      </c>
      <c r="AA57">
        <v>0</v>
      </c>
      <c r="AB57" s="4">
        <v>1</v>
      </c>
      <c r="AC57" t="str">
        <f t="shared" si="8"/>
        <v>02</v>
      </c>
      <c r="AD57" t="s">
        <v>109</v>
      </c>
      <c r="AE57" t="s">
        <v>66</v>
      </c>
      <c r="AF57" s="2">
        <v>4.99</v>
      </c>
      <c r="AG57">
        <v>43</v>
      </c>
      <c r="AH57" t="s">
        <v>54</v>
      </c>
      <c r="AI57" s="3">
        <v>0</v>
      </c>
      <c r="AJ57" s="2">
        <v>4.99</v>
      </c>
      <c r="AK57" s="2">
        <v>0</v>
      </c>
      <c r="AL57" s="2">
        <v>4.99</v>
      </c>
      <c r="AM57">
        <v>0</v>
      </c>
      <c r="AN57" s="2">
        <v>1.4923</v>
      </c>
      <c r="AO57" t="str">
        <f t="shared" si="9"/>
        <v>02</v>
      </c>
      <c r="AP57" s="5">
        <v>3.4929999999999999</v>
      </c>
      <c r="AQ57">
        <v>57</v>
      </c>
      <c r="AR57">
        <v>76</v>
      </c>
      <c r="AS57">
        <v>0</v>
      </c>
      <c r="AT57">
        <v>76</v>
      </c>
      <c r="AU57" s="2">
        <v>323.60449999999997</v>
      </c>
      <c r="AV57" s="2">
        <v>0</v>
      </c>
      <c r="AW57" s="2">
        <v>323.60449999999997</v>
      </c>
      <c r="AX57" s="2">
        <v>97.233099999999993</v>
      </c>
      <c r="AY57" s="2">
        <v>226.52330000000001</v>
      </c>
      <c r="AZ57" t="s">
        <v>67</v>
      </c>
      <c r="BA57" t="s">
        <v>68</v>
      </c>
      <c r="BB57">
        <v>1</v>
      </c>
    </row>
    <row r="58" spans="1:54" x14ac:dyDescent="0.25">
      <c r="A58">
        <v>14</v>
      </c>
      <c r="B58" s="1">
        <v>42164</v>
      </c>
      <c r="C58" t="str">
        <f t="shared" si="10"/>
        <v>01</v>
      </c>
      <c r="D58" t="str">
        <f t="shared" si="10"/>
        <v>01</v>
      </c>
      <c r="E58" t="s">
        <v>54</v>
      </c>
      <c r="F58" s="1">
        <v>42125</v>
      </c>
      <c r="G58" s="1">
        <v>42155</v>
      </c>
      <c r="H58" t="s">
        <v>55</v>
      </c>
      <c r="I58" t="s">
        <v>56</v>
      </c>
      <c r="J58" t="s">
        <v>56</v>
      </c>
      <c r="K58">
        <v>57</v>
      </c>
      <c r="L58" s="1">
        <v>42151</v>
      </c>
      <c r="M58" t="str">
        <f>""</f>
        <v/>
      </c>
      <c r="N58" t="str">
        <f t="shared" si="6"/>
        <v>01</v>
      </c>
      <c r="O58" t="str">
        <f t="shared" si="7"/>
        <v>15</v>
      </c>
      <c r="P58" t="str">
        <f>"9781472900111"</f>
        <v>9781472900111</v>
      </c>
      <c r="Q58" t="s">
        <v>154</v>
      </c>
      <c r="R58" t="s">
        <v>155</v>
      </c>
      <c r="S58" t="s">
        <v>59</v>
      </c>
      <c r="T58" t="s">
        <v>56</v>
      </c>
      <c r="U58" t="s">
        <v>141</v>
      </c>
      <c r="V58" t="s">
        <v>61</v>
      </c>
      <c r="W58" t="s">
        <v>62</v>
      </c>
      <c r="X58" t="s">
        <v>113</v>
      </c>
      <c r="Y58" t="s">
        <v>64</v>
      </c>
      <c r="Z58">
        <v>1</v>
      </c>
      <c r="AA58">
        <v>0</v>
      </c>
      <c r="AB58" s="4">
        <v>1</v>
      </c>
      <c r="AC58" t="str">
        <f t="shared" si="8"/>
        <v>02</v>
      </c>
      <c r="AE58" t="s">
        <v>66</v>
      </c>
      <c r="AF58" s="2">
        <v>2.4950000000000001</v>
      </c>
      <c r="AG58">
        <v>43</v>
      </c>
      <c r="AH58" t="s">
        <v>54</v>
      </c>
      <c r="AI58" s="3">
        <v>0</v>
      </c>
      <c r="AJ58" s="2">
        <v>2.4950000000000001</v>
      </c>
      <c r="AK58" s="2">
        <v>0</v>
      </c>
      <c r="AL58" s="2">
        <v>2.4950000000000001</v>
      </c>
      <c r="AM58">
        <v>0</v>
      </c>
      <c r="AN58" s="2">
        <v>0.74609999999999999</v>
      </c>
      <c r="AO58" t="str">
        <f t="shared" si="9"/>
        <v>02</v>
      </c>
      <c r="AP58" s="5">
        <v>1.7464999999999999</v>
      </c>
      <c r="AQ58">
        <v>57</v>
      </c>
      <c r="AR58">
        <v>76</v>
      </c>
      <c r="AS58">
        <v>0</v>
      </c>
      <c r="AT58">
        <v>76</v>
      </c>
      <c r="AU58" s="2">
        <v>323.60449999999997</v>
      </c>
      <c r="AV58" s="2">
        <v>0</v>
      </c>
      <c r="AW58" s="2">
        <v>323.60449999999997</v>
      </c>
      <c r="AX58" s="2">
        <v>97.233099999999993</v>
      </c>
      <c r="AY58" s="2">
        <v>226.52330000000001</v>
      </c>
      <c r="AZ58" t="s">
        <v>67</v>
      </c>
      <c r="BA58" t="s">
        <v>68</v>
      </c>
      <c r="BB58">
        <v>1</v>
      </c>
    </row>
    <row r="59" spans="1:54" x14ac:dyDescent="0.25">
      <c r="AB59" s="6">
        <f>SUM(AB2:AB58)</f>
        <v>76</v>
      </c>
      <c r="AJ59" s="2">
        <v>647.20899999999995</v>
      </c>
      <c r="AK59" s="2">
        <v>0</v>
      </c>
      <c r="AL59" s="2">
        <v>647.20899999999995</v>
      </c>
      <c r="AP59" s="7">
        <v>226.52330000000001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 Books-Bloomsbury Publishing-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Rebekah Ampadu (née Ducat)</dc:creator>
  <cp:lastModifiedBy>Rebekah Ducat</cp:lastModifiedBy>
  <dcterms:created xsi:type="dcterms:W3CDTF">2015-12-01T10:42:13Z</dcterms:created>
  <dcterms:modified xsi:type="dcterms:W3CDTF">2015-12-01T10:43:19Z</dcterms:modified>
</cp:coreProperties>
</file>