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ire\Yoto Dropbox\04 Operations\01 Royalty Reporting\Macmillan US\December 2021\"/>
    </mc:Choice>
  </mc:AlternateContent>
  <xr:revisionPtr revIDLastSave="0" documentId="13_ncr:1_{A2687471-4EA7-42D0-969D-3B20F48F147E}" xr6:coauthVersionLast="47" xr6:coauthVersionMax="47" xr10:uidLastSave="{00000000-0000-0000-0000-000000000000}"/>
  <bookViews>
    <workbookView xWindow="-108" yWindow="-108" windowWidth="23256" windowHeight="12576" xr2:uid="{64FC25CC-A1D3-4685-8213-96E9D1C05155}"/>
  </bookViews>
  <sheets>
    <sheet name="Sheet1" sheetId="1" r:id="rId1"/>
  </sheets>
  <definedNames>
    <definedName name="_xlnm.Print_Area" localSheetId="0">Sheet1!$A$1:$J$56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9" i="1" l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2" i="1"/>
  <c r="J11" i="1"/>
  <c r="D21" i="1"/>
  <c r="D19" i="1"/>
  <c r="G38" i="1"/>
  <c r="H38" i="1" s="1"/>
  <c r="I38" i="1" s="1"/>
  <c r="G34" i="1"/>
  <c r="H34" i="1" s="1"/>
  <c r="I34" i="1" s="1"/>
  <c r="G30" i="1"/>
  <c r="H30" i="1" s="1"/>
  <c r="I30" i="1" s="1"/>
  <c r="G26" i="1"/>
  <c r="H26" i="1" s="1"/>
  <c r="I26" i="1" s="1"/>
  <c r="G22" i="1"/>
  <c r="H22" i="1" s="1"/>
  <c r="I22" i="1" s="1"/>
  <c r="G18" i="1"/>
  <c r="H18" i="1" s="1"/>
  <c r="I18" i="1" s="1"/>
  <c r="G14" i="1"/>
  <c r="H14" i="1" s="1"/>
  <c r="I14" i="1" s="1"/>
  <c r="G13" i="1"/>
  <c r="H13" i="1" s="1"/>
  <c r="I13" i="1" s="1"/>
  <c r="J13" i="1" s="1"/>
  <c r="G12" i="1"/>
  <c r="H12" i="1" s="1"/>
  <c r="I12" i="1" s="1"/>
  <c r="G33" i="1"/>
  <c r="H33" i="1" s="1"/>
  <c r="I33" i="1" s="1"/>
  <c r="G32" i="1"/>
  <c r="H32" i="1" s="1"/>
  <c r="I32" i="1" s="1"/>
  <c r="G11" i="1"/>
  <c r="H11" i="1" s="1"/>
  <c r="I11" i="1" s="1"/>
  <c r="G31" i="1"/>
  <c r="G37" i="1"/>
  <c r="H37" i="1" s="1"/>
  <c r="I37" i="1" s="1"/>
  <c r="G36" i="1"/>
  <c r="H36" i="1" s="1"/>
  <c r="I36" i="1" s="1"/>
  <c r="G35" i="1"/>
  <c r="H35" i="1" s="1"/>
  <c r="I35" i="1" s="1"/>
  <c r="G29" i="1"/>
  <c r="H29" i="1" s="1"/>
  <c r="I29" i="1" s="1"/>
  <c r="G21" i="1"/>
  <c r="H21" i="1" s="1"/>
  <c r="I21" i="1" s="1"/>
  <c r="G17" i="1"/>
  <c r="H17" i="1" s="1"/>
  <c r="I17" i="1" s="1"/>
  <c r="G28" i="1"/>
  <c r="H28" i="1" s="1"/>
  <c r="I28" i="1" s="1"/>
  <c r="G24" i="1"/>
  <c r="H24" i="1" s="1"/>
  <c r="I24" i="1" s="1"/>
  <c r="G20" i="1"/>
  <c r="H20" i="1" s="1"/>
  <c r="I20" i="1" s="1"/>
  <c r="G16" i="1"/>
  <c r="H16" i="1" s="1"/>
  <c r="I16" i="1" s="1"/>
  <c r="G19" i="1"/>
  <c r="H19" i="1" s="1"/>
  <c r="I19" i="1" s="1"/>
  <c r="G27" i="1"/>
  <c r="H27" i="1" s="1"/>
  <c r="I27" i="1" s="1"/>
  <c r="G15" i="1"/>
  <c r="H15" i="1" s="1"/>
  <c r="I15" i="1" s="1"/>
  <c r="G25" i="1"/>
  <c r="H25" i="1" s="1"/>
  <c r="I25" i="1" s="1"/>
  <c r="H31" i="1" l="1"/>
  <c r="I31" i="1" s="1"/>
  <c r="G23" i="1" l="1"/>
  <c r="H23" i="1" l="1"/>
  <c r="I23" i="1" s="1"/>
</calcChain>
</file>

<file path=xl/sharedStrings.xml><?xml version="1.0" encoding="utf-8"?>
<sst xmlns="http://schemas.openxmlformats.org/spreadsheetml/2006/main" count="101" uniqueCount="34">
  <si>
    <t>Qty Sold</t>
  </si>
  <si>
    <t>Total</t>
  </si>
  <si>
    <r>
      <t xml:space="preserve">Please invoice Yoto Limited and send to </t>
    </r>
    <r>
      <rPr>
        <b/>
        <sz val="11"/>
        <color theme="1"/>
        <rFont val="Calibri"/>
        <family val="2"/>
        <scheme val="minor"/>
      </rPr>
      <t>finance@yotoplay.com</t>
    </r>
  </si>
  <si>
    <t xml:space="preserve">Title </t>
  </si>
  <si>
    <t xml:space="preserve"> Gross Revenue  </t>
  </si>
  <si>
    <t xml:space="preserve"> Ex VAT  </t>
  </si>
  <si>
    <t xml:space="preserve"> Royalty Due  </t>
  </si>
  <si>
    <t>Net amounts only - publisher to determine appropriate sales taxes at the point of invoice</t>
  </si>
  <si>
    <t>Royalty Due $</t>
  </si>
  <si>
    <t>On the Night You were Born</t>
  </si>
  <si>
    <t>ISBN</t>
  </si>
  <si>
    <t>Author</t>
  </si>
  <si>
    <t>List Price</t>
  </si>
  <si>
    <t>Nancy Tillman</t>
  </si>
  <si>
    <t>Deborah Diesen</t>
  </si>
  <si>
    <t>Nick Bruel</t>
  </si>
  <si>
    <t>William Steig</t>
  </si>
  <si>
    <t>Bad Kitty</t>
  </si>
  <si>
    <t xml:space="preserve">The One and Only Shrek </t>
  </si>
  <si>
    <t>Brown Bear &amp; Friends</t>
  </si>
  <si>
    <t>Bill Martin Jr / Eric Carle</t>
  </si>
  <si>
    <t>Natalie Portman</t>
  </si>
  <si>
    <t>Natalie Portman's Fables</t>
  </si>
  <si>
    <t>Yoto / Macmillan US Royalty Statement December 2021</t>
  </si>
  <si>
    <t>List Price Currency</t>
  </si>
  <si>
    <t>GBP</t>
  </si>
  <si>
    <t>EUR</t>
  </si>
  <si>
    <t>USD</t>
  </si>
  <si>
    <t>The Pout-Pout Fish Collection</t>
  </si>
  <si>
    <t>A Bad Kitty Christmas</t>
  </si>
  <si>
    <t>CAD</t>
  </si>
  <si>
    <t>Currency converted at exchange rate 1 GBP = 1.35003 USD as of 31.12.2021</t>
  </si>
  <si>
    <t>Currency converted at exchange rate 1 EUR = 1.13271 USD as of 31.12.2021</t>
  </si>
  <si>
    <t>Currency converted at exchange rate 1 CAD = 0.784912 USD as of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</si>
</sst>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£&quot;#,##0.00;\-&quot;£&quot;#,##0.00"/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_-[$$-409]* #,##0.00_ ;_-[$$-409]* \-#,##0.00\ ;_-[$$-409]* &quot;-&quot;??_ ;_-@_ "/>
    <numFmt numFmtId="166" formatCode="_-[$€-2]\ * #,##0.00_-;\-[$€-2]\ * #,##0.00_-;_-[$€-2]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39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88402966399123"/>
      </left>
      <right style="thin">
        <color theme="4" tint="0.39994506668294322"/>
      </right>
      <top/>
      <bottom/>
      <diagonal/>
    </border>
    <border>
      <left style="thin">
        <color theme="4" tint="0.39988402966399123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88402966399123"/>
      </left>
      <right/>
      <top style="thin">
        <color theme="4" tint="0.39985351115451523"/>
      </top>
      <bottom style="thin">
        <color theme="4" tint="0.39985351115451523"/>
      </bottom>
      <diagonal/>
    </border>
    <border>
      <left/>
      <right/>
      <top style="thin">
        <color theme="4" tint="0.39985351115451523"/>
      </top>
      <bottom style="thin">
        <color theme="4" tint="0.39985351115451523"/>
      </bottom>
      <diagonal/>
    </border>
    <border>
      <left/>
      <right style="thin">
        <color theme="4" tint="0.39991454817346722"/>
      </right>
      <top style="thin">
        <color theme="4" tint="0.39985351115451523"/>
      </top>
      <bottom style="thin">
        <color theme="4" tint="0.39985351115451523"/>
      </bottom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88402966399123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85351115451523"/>
      </left>
      <right style="thin">
        <color theme="4" tint="0.39985351115451523"/>
      </right>
      <top style="thin">
        <color theme="4" tint="0.39985351115451523"/>
      </top>
      <bottom style="thin">
        <color theme="4" tint="0.39985351115451523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82299264503923"/>
      </left>
      <right style="thin">
        <color theme="4" tint="0.39982299264503923"/>
      </right>
      <top style="thin">
        <color theme="4" tint="0.39985351115451523"/>
      </top>
      <bottom style="thin">
        <color theme="4" tint="0.39982299264503923"/>
      </bottom>
      <diagonal/>
    </border>
    <border>
      <left style="thin">
        <color theme="4" tint="0.39982299264503923"/>
      </left>
      <right style="thin">
        <color theme="4" tint="0.39994506668294322"/>
      </right>
      <top style="thin">
        <color theme="4" tint="0.39985351115451523"/>
      </top>
      <bottom style="thin">
        <color theme="4" tint="0.39982299264503923"/>
      </bottom>
      <diagonal/>
    </border>
    <border>
      <left style="thin">
        <color theme="4" tint="0.39982299264503923"/>
      </left>
      <right style="thin">
        <color theme="4" tint="0.39982299264503923"/>
      </right>
      <top style="thin">
        <color theme="4" tint="0.39982299264503923"/>
      </top>
      <bottom style="thin">
        <color theme="4" tint="0.39982299264503923"/>
      </bottom>
      <diagonal/>
    </border>
    <border>
      <left style="thin">
        <color theme="4" tint="0.39982299264503923"/>
      </left>
      <right style="thin">
        <color theme="4" tint="0.39994506668294322"/>
      </right>
      <top style="thin">
        <color theme="4" tint="0.39982299264503923"/>
      </top>
      <bottom style="thin">
        <color theme="4" tint="0.39982299264503923"/>
      </bottom>
      <diagonal/>
    </border>
    <border>
      <left style="thin">
        <color theme="4" tint="0.39982299264503923"/>
      </left>
      <right style="thin">
        <color theme="4" tint="0.39982299264503923"/>
      </right>
      <top style="thin">
        <color theme="4" tint="0.39982299264503923"/>
      </top>
      <bottom style="thin">
        <color theme="4" tint="0.39991454817346722"/>
      </bottom>
      <diagonal/>
    </border>
    <border>
      <left style="thin">
        <color theme="4" tint="0.39982299264503923"/>
      </left>
      <right style="thin">
        <color theme="4" tint="0.39994506668294322"/>
      </right>
      <top style="thin">
        <color theme="4" tint="0.39982299264503923"/>
      </top>
      <bottom/>
      <diagonal/>
    </border>
    <border>
      <left style="thin">
        <color theme="4" tint="0.39982299264503923"/>
      </left>
      <right style="thin">
        <color theme="4" tint="0.39982299264503923"/>
      </right>
      <top/>
      <bottom style="thin">
        <color theme="4" tint="0.39982299264503923"/>
      </bottom>
      <diagonal/>
    </border>
    <border>
      <left style="thin">
        <color theme="4" tint="0.39982299264503923"/>
      </left>
      <right style="thin">
        <color theme="4" tint="0.39982299264503923"/>
      </right>
      <top style="thin">
        <color theme="4" tint="0.39982299264503923"/>
      </top>
      <bottom/>
      <diagonal/>
    </border>
    <border>
      <left style="thin">
        <color theme="4" tint="0.39988402966399123"/>
      </left>
      <right/>
      <top style="thin">
        <color theme="4" tint="0.39988402966399123"/>
      </top>
      <bottom style="thin">
        <color theme="4" tint="0.39988402966399123"/>
      </bottom>
      <diagonal/>
    </border>
    <border>
      <left style="thin">
        <color theme="4" tint="0.39988402966399123"/>
      </left>
      <right/>
      <top/>
      <bottom style="thin">
        <color theme="4" tint="0.39988402966399123"/>
      </bottom>
      <diagonal/>
    </border>
    <border>
      <left style="thin">
        <color theme="4" tint="0.39988402966399123"/>
      </left>
      <right/>
      <top style="thin">
        <color theme="4" tint="0.39988402966399123"/>
      </top>
      <bottom style="thin">
        <color theme="4" tint="0.39991454817346722"/>
      </bottom>
      <diagonal/>
    </border>
    <border>
      <left style="thin">
        <color theme="4" tint="0.39991454817346722"/>
      </left>
      <right/>
      <top style="thin">
        <color theme="4" tint="0.39991454817346722"/>
      </top>
      <bottom style="thin">
        <color theme="4" tint="0.39991454817346722"/>
      </bottom>
      <diagonal/>
    </border>
    <border>
      <left/>
      <right style="thin">
        <color theme="4" tint="0.39982299264503923"/>
      </right>
      <top style="thin">
        <color theme="4" tint="0.39982299264503923"/>
      </top>
      <bottom style="thin">
        <color theme="4" tint="0.39982299264503923"/>
      </bottom>
      <diagonal/>
    </border>
    <border>
      <left/>
      <right style="thin">
        <color theme="4" tint="0.39982299264503923"/>
      </right>
      <top/>
      <bottom style="thin">
        <color theme="4" tint="0.39982299264503923"/>
      </bottom>
      <diagonal/>
    </border>
    <border>
      <left/>
      <right style="thin">
        <color theme="4" tint="0.39982299264503923"/>
      </right>
      <top style="thin">
        <color theme="4" tint="0.39985351115451523"/>
      </top>
      <bottom style="thin">
        <color theme="4" tint="0.39982299264503923"/>
      </bottom>
      <diagonal/>
    </border>
    <border>
      <left/>
      <right style="thin">
        <color theme="4" tint="0.39982299264503923"/>
      </right>
      <top style="thin">
        <color theme="4" tint="0.39982299264503923"/>
      </top>
      <bottom style="thin">
        <color theme="4" tint="0.39991454817346722"/>
      </bottom>
      <diagonal/>
    </border>
    <border>
      <left/>
      <right style="thin">
        <color theme="4" tint="0.39982299264503923"/>
      </right>
      <top style="thin">
        <color theme="4" tint="0.39982299264503923"/>
      </top>
      <bottom/>
      <diagonal/>
    </border>
    <border>
      <left/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/>
      <right/>
      <top style="thin">
        <color theme="4" tint="0.39985351115451523"/>
      </top>
      <bottom/>
      <diagonal/>
    </border>
    <border>
      <left style="thin">
        <color theme="4" tint="0.39982299264503923"/>
      </left>
      <right style="thin">
        <color theme="4" tint="0.39982299264503923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0" xfId="0"/>
    <xf numFmtId="7" fontId="0" fillId="0" borderId="1" xfId="1" applyNumberFormat="1" applyFont="1" applyBorder="1"/>
    <xf numFmtId="0" fontId="0" fillId="0" borderId="0" xfId="0"/>
    <xf numFmtId="0" fontId="0" fillId="0" borderId="0" xfId="0"/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0" xfId="0"/>
    <xf numFmtId="44" fontId="0" fillId="0" borderId="5" xfId="1" applyFont="1" applyBorder="1"/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165" fontId="0" fillId="0" borderId="5" xfId="1" applyNumberFormat="1" applyFont="1" applyBorder="1"/>
    <xf numFmtId="0" fontId="2" fillId="2" borderId="0" xfId="0" applyFont="1" applyFill="1" applyAlignment="1">
      <alignment vertical="center" wrapText="1"/>
    </xf>
    <xf numFmtId="44" fontId="0" fillId="0" borderId="10" xfId="1" applyFont="1" applyBorder="1"/>
    <xf numFmtId="165" fontId="0" fillId="0" borderId="10" xfId="1" applyNumberFormat="1" applyFont="1" applyBorder="1"/>
    <xf numFmtId="44" fontId="0" fillId="0" borderId="11" xfId="1" applyFont="1" applyBorder="1"/>
    <xf numFmtId="164" fontId="0" fillId="0" borderId="11" xfId="0" applyNumberFormat="1" applyBorder="1"/>
    <xf numFmtId="44" fontId="0" fillId="0" borderId="11" xfId="0" applyNumberFormat="1" applyBorder="1"/>
    <xf numFmtId="0" fontId="0" fillId="0" borderId="11" xfId="0" applyBorder="1"/>
    <xf numFmtId="7" fontId="0" fillId="0" borderId="11" xfId="0" applyNumberFormat="1" applyBorder="1"/>
    <xf numFmtId="0" fontId="0" fillId="0" borderId="9" xfId="0" applyBorder="1"/>
    <xf numFmtId="0" fontId="0" fillId="0" borderId="0" xfId="0" applyBorder="1"/>
    <xf numFmtId="0" fontId="0" fillId="0" borderId="0" xfId="0"/>
    <xf numFmtId="165" fontId="0" fillId="0" borderId="4" xfId="0" applyNumberFormat="1" applyBorder="1"/>
    <xf numFmtId="44" fontId="1" fillId="0" borderId="0" xfId="1" applyFon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/>
    <xf numFmtId="0" fontId="0" fillId="0" borderId="15" xfId="0" applyBorder="1"/>
    <xf numFmtId="0" fontId="0" fillId="0" borderId="14" xfId="0" applyBorder="1" applyAlignment="1">
      <alignment horizontal="right"/>
    </xf>
    <xf numFmtId="0" fontId="0" fillId="0" borderId="14" xfId="0" applyBorder="1"/>
    <xf numFmtId="165" fontId="0" fillId="0" borderId="9" xfId="0" applyNumberFormat="1" applyBorder="1"/>
    <xf numFmtId="0" fontId="0" fillId="0" borderId="0" xfId="0"/>
    <xf numFmtId="0" fontId="0" fillId="0" borderId="0" xfId="0"/>
    <xf numFmtId="0" fontId="0" fillId="0" borderId="16" xfId="0" applyBorder="1"/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5" xfId="0" applyBorder="1"/>
    <xf numFmtId="0" fontId="0" fillId="0" borderId="19" xfId="0" applyBorder="1"/>
    <xf numFmtId="164" fontId="0" fillId="0" borderId="20" xfId="0" applyNumberFormat="1" applyBorder="1"/>
    <xf numFmtId="0" fontId="0" fillId="0" borderId="21" xfId="0" applyBorder="1"/>
    <xf numFmtId="165" fontId="0" fillId="0" borderId="22" xfId="0" applyNumberFormat="1" applyBorder="1"/>
    <xf numFmtId="164" fontId="0" fillId="0" borderId="22" xfId="0" applyNumberFormat="1" applyBorder="1"/>
    <xf numFmtId="0" fontId="0" fillId="0" borderId="23" xfId="0" applyBorder="1"/>
    <xf numFmtId="164" fontId="0" fillId="0" borderId="24" xfId="0" applyNumberFormat="1" applyBorder="1"/>
    <xf numFmtId="0" fontId="0" fillId="0" borderId="25" xfId="0" applyBorder="1"/>
    <xf numFmtId="0" fontId="0" fillId="0" borderId="26" xfId="0" applyBorder="1"/>
    <xf numFmtId="44" fontId="0" fillId="0" borderId="17" xfId="1" applyFont="1" applyBorder="1"/>
    <xf numFmtId="0" fontId="0" fillId="0" borderId="17" xfId="0" applyBorder="1"/>
    <xf numFmtId="0" fontId="0" fillId="0" borderId="9" xfId="0" applyBorder="1" applyAlignment="1">
      <alignment horizontal="left"/>
    </xf>
    <xf numFmtId="166" fontId="0" fillId="0" borderId="22" xfId="0" applyNumberFormat="1" applyBorder="1"/>
    <xf numFmtId="166" fontId="0" fillId="0" borderId="5" xfId="1" applyNumberFormat="1" applyFont="1" applyBorder="1"/>
    <xf numFmtId="166" fontId="0" fillId="0" borderId="10" xfId="1" applyNumberFormat="1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2" fillId="2" borderId="37" xfId="0" applyFont="1" applyFill="1" applyBorder="1" applyAlignment="1">
      <alignment vertical="center" wrapText="1"/>
    </xf>
    <xf numFmtId="1" fontId="4" fillId="0" borderId="21" xfId="0" applyNumberFormat="1" applyFont="1" applyBorder="1" applyAlignment="1">
      <alignment horizontal="left" vertical="top"/>
    </xf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1" fontId="4" fillId="0" borderId="0" xfId="0" applyNumberFormat="1" applyFont="1" applyAlignment="1">
      <alignment horizontal="left" vertical="top"/>
    </xf>
    <xf numFmtId="0" fontId="0" fillId="0" borderId="38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1108710</xdr:colOff>
      <xdr:row>0</xdr:row>
      <xdr:rowOff>22860</xdr:rowOff>
    </xdr:from>
    <xdr:to>
      <xdr:col>4</xdr:col>
      <xdr:colOff>2882</xdr:colOff>
      <xdr:row>6</xdr:row>
      <xdr:rowOff>58147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F83C31-5373-4B38-8467-AB8014673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0" y="22860"/>
          <a:ext cx="1164932" cy="1132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6AD5-50F0-4783-8D7B-253D06AC6C73}">
  <sheetPr>
    <pageSetUpPr fitToPage="1"/>
  </sheetPr>
  <dimension ref="A1:O56"/>
  <sheetViews>
    <sheetView tabSelected="1" zoomScaleNormal="100" workbookViewId="0">
      <selection activeCell="A6" sqref="A6:H6"/>
    </sheetView>
  </sheetViews>
  <sheetFormatPr defaultRowHeight="14.4" x14ac:dyDescent="0.3"/>
  <cols>
    <col min="1" max="1" width="46.109375" customWidth="1"/>
    <col min="2" max="2" width="22.44140625" style="36" customWidth="1"/>
    <col min="3" max="3" width="21.21875" style="36" bestFit="1" customWidth="1"/>
    <col min="4" max="4" width="11.88671875" customWidth="1"/>
    <col min="5" max="5" width="11.88671875" style="36" customWidth="1"/>
    <col min="6" max="6" width="11.88671875" style="69" customWidth="1"/>
    <col min="7" max="7" width="13.109375" bestFit="1" customWidth="1"/>
    <col min="8" max="8" width="17.33203125" bestFit="1" customWidth="1"/>
    <col min="9" max="9" width="14.33203125" customWidth="1"/>
    <col min="10" max="10" width="13.21875" customWidth="1"/>
    <col min="14" max="14" width="30.88671875" bestFit="1" customWidth="1"/>
  </cols>
  <sheetData>
    <row r="1" spans="1:15" x14ac:dyDescent="0.3">
      <c r="A1" s="70"/>
      <c r="B1" s="70"/>
      <c r="C1" s="70"/>
      <c r="D1" s="70"/>
      <c r="E1" s="70"/>
      <c r="F1" s="70"/>
      <c r="G1" s="70"/>
      <c r="H1" s="70"/>
    </row>
    <row r="2" spans="1:15" x14ac:dyDescent="0.3">
      <c r="A2" s="70"/>
      <c r="B2" s="70"/>
      <c r="C2" s="70"/>
      <c r="D2" s="70"/>
      <c r="E2" s="70"/>
      <c r="F2" s="70"/>
      <c r="G2" s="70"/>
      <c r="H2" s="70"/>
    </row>
    <row r="3" spans="1:15" x14ac:dyDescent="0.3">
      <c r="A3" s="70"/>
      <c r="B3" s="70"/>
      <c r="C3" s="70"/>
      <c r="D3" s="70"/>
      <c r="E3" s="70"/>
      <c r="F3" s="70"/>
      <c r="G3" s="70"/>
      <c r="H3" s="70"/>
    </row>
    <row r="4" spans="1:15" x14ac:dyDescent="0.3">
      <c r="A4" s="70"/>
      <c r="B4" s="70"/>
      <c r="C4" s="70"/>
      <c r="D4" s="70"/>
      <c r="E4" s="70"/>
      <c r="F4" s="70"/>
      <c r="G4" s="70"/>
      <c r="H4" s="70"/>
    </row>
    <row r="5" spans="1:15" x14ac:dyDescent="0.3">
      <c r="A5" s="70"/>
      <c r="B5" s="70"/>
      <c r="C5" s="70"/>
      <c r="D5" s="70"/>
      <c r="E5" s="70"/>
      <c r="F5" s="70"/>
      <c r="G5" s="70"/>
      <c r="H5" s="70"/>
    </row>
    <row r="6" spans="1:15" x14ac:dyDescent="0.3">
      <c r="A6" s="70"/>
      <c r="B6" s="70"/>
      <c r="C6" s="70"/>
      <c r="D6" s="70"/>
      <c r="E6" s="70"/>
      <c r="F6" s="70"/>
      <c r="G6" s="70"/>
      <c r="H6" s="70"/>
    </row>
    <row r="7" spans="1:15" x14ac:dyDescent="0.3">
      <c r="A7" s="71" t="s">
        <v>23</v>
      </c>
      <c r="B7" s="71"/>
      <c r="C7" s="71"/>
      <c r="D7" s="71"/>
      <c r="E7" s="71"/>
      <c r="F7" s="71"/>
      <c r="G7" s="71"/>
      <c r="H7" s="71"/>
      <c r="I7" s="72"/>
      <c r="J7" s="72"/>
    </row>
    <row r="10" spans="1:15" ht="27.6" customHeight="1" x14ac:dyDescent="0.3">
      <c r="A10" s="13" t="s">
        <v>3</v>
      </c>
      <c r="B10" s="67" t="s">
        <v>10</v>
      </c>
      <c r="C10" s="14" t="s">
        <v>11</v>
      </c>
      <c r="D10" s="14" t="s">
        <v>0</v>
      </c>
      <c r="E10" s="14" t="s">
        <v>12</v>
      </c>
      <c r="F10" s="14" t="s">
        <v>24</v>
      </c>
      <c r="G10" s="14" t="s">
        <v>4</v>
      </c>
      <c r="H10" s="14" t="s">
        <v>5</v>
      </c>
      <c r="I10" s="15" t="s">
        <v>6</v>
      </c>
      <c r="J10" s="17" t="s">
        <v>8</v>
      </c>
    </row>
    <row r="11" spans="1:15" s="69" customFormat="1" x14ac:dyDescent="0.3">
      <c r="A11" s="57" t="s">
        <v>29</v>
      </c>
      <c r="B11" s="74">
        <v>9781427226563</v>
      </c>
      <c r="C11" s="61" t="s">
        <v>15</v>
      </c>
      <c r="D11" s="44">
        <v>61</v>
      </c>
      <c r="E11" s="46">
        <v>4.99</v>
      </c>
      <c r="F11" s="66" t="s">
        <v>25</v>
      </c>
      <c r="G11" s="12">
        <f>D11*4.99</f>
        <v>304.39</v>
      </c>
      <c r="H11" s="12">
        <f t="shared" ref="H11:H13" si="0">G11/1.2</f>
        <v>253.65833333333333</v>
      </c>
      <c r="I11" s="18">
        <f t="shared" ref="I11:I13" si="1">H11*0.25</f>
        <v>63.414583333333333</v>
      </c>
      <c r="J11" s="35">
        <f>I11*1.35003</f>
        <v>85.6115899375</v>
      </c>
    </row>
    <row r="12" spans="1:15" s="69" customFormat="1" x14ac:dyDescent="0.3">
      <c r="A12" s="57" t="s">
        <v>29</v>
      </c>
      <c r="B12" s="74">
        <v>9781427226563</v>
      </c>
      <c r="C12" s="61" t="s">
        <v>15</v>
      </c>
      <c r="D12" s="44">
        <v>7</v>
      </c>
      <c r="E12" s="54">
        <v>5.99</v>
      </c>
      <c r="F12" s="66" t="s">
        <v>26</v>
      </c>
      <c r="G12" s="55">
        <f>D12*5.99</f>
        <v>41.93</v>
      </c>
      <c r="H12" s="55">
        <f t="shared" si="0"/>
        <v>34.94166666666667</v>
      </c>
      <c r="I12" s="56">
        <f t="shared" si="1"/>
        <v>8.7354166666666675</v>
      </c>
      <c r="J12" s="35">
        <f>I12*1.13271</f>
        <v>9.8946938125000017</v>
      </c>
    </row>
    <row r="13" spans="1:15" s="69" customFormat="1" x14ac:dyDescent="0.3">
      <c r="A13" s="57" t="s">
        <v>29</v>
      </c>
      <c r="B13" s="74">
        <v>9781427226563</v>
      </c>
      <c r="C13" s="61" t="s">
        <v>15</v>
      </c>
      <c r="D13" s="44">
        <v>269</v>
      </c>
      <c r="E13" s="45">
        <v>5.99</v>
      </c>
      <c r="F13" s="66" t="s">
        <v>27</v>
      </c>
      <c r="G13" s="16">
        <f>D13*5.99</f>
        <v>1611.31</v>
      </c>
      <c r="H13" s="16">
        <f t="shared" si="0"/>
        <v>1342.7583333333334</v>
      </c>
      <c r="I13" s="19">
        <f t="shared" si="1"/>
        <v>335.68958333333336</v>
      </c>
      <c r="J13" s="35">
        <f>I13</f>
        <v>335.68958333333336</v>
      </c>
    </row>
    <row r="14" spans="1:15" s="69" customFormat="1" x14ac:dyDescent="0.3">
      <c r="A14" s="57" t="s">
        <v>29</v>
      </c>
      <c r="B14" s="74">
        <v>9781427226563</v>
      </c>
      <c r="C14" s="61" t="s">
        <v>15</v>
      </c>
      <c r="D14" s="44">
        <v>21</v>
      </c>
      <c r="E14" s="45">
        <v>7.99</v>
      </c>
      <c r="F14" s="66" t="s">
        <v>30</v>
      </c>
      <c r="G14" s="16">
        <f>D14*7.99</f>
        <v>167.79</v>
      </c>
      <c r="H14" s="16">
        <f t="shared" ref="H14" si="2">G14/1.2</f>
        <v>139.82499999999999</v>
      </c>
      <c r="I14" s="19">
        <f t="shared" ref="I14" si="3">H14*0.25</f>
        <v>34.956249999999997</v>
      </c>
      <c r="J14" s="35">
        <f>I14*0.784912</f>
        <v>27.437580099999998</v>
      </c>
    </row>
    <row r="15" spans="1:15" x14ac:dyDescent="0.3">
      <c r="A15" s="57" t="s">
        <v>17</v>
      </c>
      <c r="B15" s="68">
        <v>9781427213631</v>
      </c>
      <c r="C15" s="61" t="s">
        <v>15</v>
      </c>
      <c r="D15" s="44">
        <v>83</v>
      </c>
      <c r="E15" s="46">
        <v>4.99</v>
      </c>
      <c r="F15" s="66" t="s">
        <v>25</v>
      </c>
      <c r="G15" s="12">
        <f>D15*4.99</f>
        <v>414.17</v>
      </c>
      <c r="H15" s="12">
        <f t="shared" ref="H15:H35" si="4">G15/1.2</f>
        <v>345.14166666666671</v>
      </c>
      <c r="I15" s="18">
        <f t="shared" ref="I15:I35" si="5">H15*0.25</f>
        <v>86.285416666666677</v>
      </c>
      <c r="J15" s="35">
        <f>I15*1.35003</f>
        <v>116.48790106250001</v>
      </c>
      <c r="M15" s="8"/>
      <c r="N15" s="8"/>
      <c r="O15" s="2"/>
    </row>
    <row r="16" spans="1:15" s="37" customFormat="1" x14ac:dyDescent="0.3">
      <c r="A16" s="57" t="s">
        <v>17</v>
      </c>
      <c r="B16" s="68">
        <v>9781427213631</v>
      </c>
      <c r="C16" s="61" t="s">
        <v>15</v>
      </c>
      <c r="D16" s="49">
        <v>4</v>
      </c>
      <c r="E16" s="54">
        <v>5.99</v>
      </c>
      <c r="F16" s="66" t="s">
        <v>26</v>
      </c>
      <c r="G16" s="55">
        <f>D16*5.99</f>
        <v>23.96</v>
      </c>
      <c r="H16" s="55">
        <f t="shared" si="4"/>
        <v>19.966666666666669</v>
      </c>
      <c r="I16" s="56">
        <f t="shared" si="5"/>
        <v>4.9916666666666671</v>
      </c>
      <c r="J16" s="35">
        <f>I16*1.13271</f>
        <v>5.654110750000001</v>
      </c>
    </row>
    <row r="17" spans="1:15" s="37" customFormat="1" x14ac:dyDescent="0.3">
      <c r="A17" s="57" t="s">
        <v>17</v>
      </c>
      <c r="B17" s="68">
        <v>9781427213631</v>
      </c>
      <c r="C17" s="61" t="s">
        <v>15</v>
      </c>
      <c r="D17" s="49">
        <v>0</v>
      </c>
      <c r="E17" s="45">
        <v>5.99</v>
      </c>
      <c r="F17" s="66" t="s">
        <v>27</v>
      </c>
      <c r="G17" s="16">
        <f>D17*5.99</f>
        <v>0</v>
      </c>
      <c r="H17" s="16">
        <f t="shared" si="4"/>
        <v>0</v>
      </c>
      <c r="I17" s="19">
        <f t="shared" si="5"/>
        <v>0</v>
      </c>
      <c r="J17" s="35">
        <f>I17</f>
        <v>0</v>
      </c>
    </row>
    <row r="18" spans="1:15" s="69" customFormat="1" x14ac:dyDescent="0.3">
      <c r="A18" s="57" t="s">
        <v>17</v>
      </c>
      <c r="B18" s="68">
        <v>9781427213631</v>
      </c>
      <c r="C18" s="61" t="s">
        <v>15</v>
      </c>
      <c r="D18" s="49">
        <v>6</v>
      </c>
      <c r="E18" s="45">
        <v>7.99</v>
      </c>
      <c r="F18" s="66" t="s">
        <v>30</v>
      </c>
      <c r="G18" s="16">
        <f>D18*7.99</f>
        <v>47.94</v>
      </c>
      <c r="H18" s="16">
        <f t="shared" si="4"/>
        <v>39.950000000000003</v>
      </c>
      <c r="I18" s="19">
        <f t="shared" si="5"/>
        <v>9.9875000000000007</v>
      </c>
      <c r="J18" s="35">
        <f>I18*0.784912</f>
        <v>7.8393086000000007</v>
      </c>
    </row>
    <row r="19" spans="1:15" s="37" customFormat="1" x14ac:dyDescent="0.3">
      <c r="A19" s="58" t="s">
        <v>19</v>
      </c>
      <c r="B19" s="68">
        <v>9781427203250</v>
      </c>
      <c r="C19" s="62" t="s">
        <v>20</v>
      </c>
      <c r="D19" s="49">
        <f>103+324</f>
        <v>427</v>
      </c>
      <c r="E19" s="46">
        <v>6.99</v>
      </c>
      <c r="F19" s="66" t="s">
        <v>25</v>
      </c>
      <c r="G19" s="12">
        <f>D19*6.99</f>
        <v>2984.73</v>
      </c>
      <c r="H19" s="12">
        <f t="shared" si="4"/>
        <v>2487.2750000000001</v>
      </c>
      <c r="I19" s="18">
        <f t="shared" si="5"/>
        <v>621.81875000000002</v>
      </c>
      <c r="J19" s="35">
        <f>I19*1.35003</f>
        <v>839.47396706250004</v>
      </c>
    </row>
    <row r="20" spans="1:15" s="37" customFormat="1" x14ac:dyDescent="0.3">
      <c r="A20" s="58" t="s">
        <v>19</v>
      </c>
      <c r="B20" s="68">
        <v>9781427203250</v>
      </c>
      <c r="C20" s="62" t="s">
        <v>20</v>
      </c>
      <c r="D20" s="49">
        <v>17</v>
      </c>
      <c r="E20" s="54">
        <v>7.99</v>
      </c>
      <c r="F20" s="66" t="s">
        <v>26</v>
      </c>
      <c r="G20" s="55">
        <f>D20*7.99</f>
        <v>135.83000000000001</v>
      </c>
      <c r="H20" s="55">
        <f t="shared" si="4"/>
        <v>113.19166666666668</v>
      </c>
      <c r="I20" s="56">
        <f t="shared" si="5"/>
        <v>28.297916666666669</v>
      </c>
      <c r="J20" s="35">
        <f>I20*1.13271</f>
        <v>32.053333187500009</v>
      </c>
    </row>
    <row r="21" spans="1:15" s="37" customFormat="1" x14ac:dyDescent="0.3">
      <c r="A21" s="58" t="s">
        <v>19</v>
      </c>
      <c r="B21" s="68">
        <v>9781427203250</v>
      </c>
      <c r="C21" s="62" t="s">
        <v>20</v>
      </c>
      <c r="D21" s="49">
        <f>65+319</f>
        <v>384</v>
      </c>
      <c r="E21" s="45">
        <v>8.99</v>
      </c>
      <c r="F21" s="66" t="s">
        <v>27</v>
      </c>
      <c r="G21" s="16">
        <f>D21*8.99</f>
        <v>3452.16</v>
      </c>
      <c r="H21" s="16">
        <f t="shared" si="4"/>
        <v>2876.8</v>
      </c>
      <c r="I21" s="19">
        <f t="shared" si="5"/>
        <v>719.2</v>
      </c>
      <c r="J21" s="35">
        <f>I21</f>
        <v>719.2</v>
      </c>
    </row>
    <row r="22" spans="1:15" s="69" customFormat="1" x14ac:dyDescent="0.3">
      <c r="A22" s="58" t="s">
        <v>19</v>
      </c>
      <c r="B22" s="68">
        <v>9781427203250</v>
      </c>
      <c r="C22" s="62" t="s">
        <v>20</v>
      </c>
      <c r="D22" s="49">
        <v>0</v>
      </c>
      <c r="E22" s="45">
        <v>11.99</v>
      </c>
      <c r="F22" s="66" t="s">
        <v>30</v>
      </c>
      <c r="G22" s="16">
        <f>D22*11.99</f>
        <v>0</v>
      </c>
      <c r="H22" s="16">
        <f t="shared" ref="H22" si="6">G22/1.2</f>
        <v>0</v>
      </c>
      <c r="I22" s="19">
        <f t="shared" ref="I22" si="7">H22*0.25</f>
        <v>0</v>
      </c>
      <c r="J22" s="35">
        <f>I22*0.784912</f>
        <v>0</v>
      </c>
    </row>
    <row r="23" spans="1:15" s="1" customFormat="1" x14ac:dyDescent="0.3">
      <c r="A23" s="58" t="s">
        <v>9</v>
      </c>
      <c r="B23" s="68">
        <v>9781427228833</v>
      </c>
      <c r="C23" s="63" t="s">
        <v>13</v>
      </c>
      <c r="D23" s="42">
        <v>139</v>
      </c>
      <c r="E23" s="43">
        <v>4.99</v>
      </c>
      <c r="F23" s="66" t="s">
        <v>25</v>
      </c>
      <c r="G23" s="12">
        <f>D23*4.99</f>
        <v>693.61</v>
      </c>
      <c r="H23" s="12">
        <f t="shared" si="4"/>
        <v>578.00833333333333</v>
      </c>
      <c r="I23" s="18">
        <f t="shared" si="5"/>
        <v>144.50208333333333</v>
      </c>
      <c r="J23" s="35">
        <f>I23*1.35003</f>
        <v>195.08214756250001</v>
      </c>
      <c r="O23" s="2"/>
    </row>
    <row r="24" spans="1:15" s="37" customFormat="1" x14ac:dyDescent="0.3">
      <c r="A24" s="58" t="s">
        <v>9</v>
      </c>
      <c r="B24" s="68">
        <v>9781427228833</v>
      </c>
      <c r="C24" s="63" t="s">
        <v>13</v>
      </c>
      <c r="D24" s="49">
        <v>15</v>
      </c>
      <c r="E24" s="54">
        <v>5.99</v>
      </c>
      <c r="F24" s="66" t="s">
        <v>26</v>
      </c>
      <c r="G24" s="55">
        <f>D24*5.99</f>
        <v>89.850000000000009</v>
      </c>
      <c r="H24" s="55">
        <f t="shared" si="4"/>
        <v>74.875000000000014</v>
      </c>
      <c r="I24" s="56">
        <f t="shared" si="5"/>
        <v>18.718750000000004</v>
      </c>
      <c r="J24" s="35">
        <f>I24*1.13271</f>
        <v>21.202915312500007</v>
      </c>
    </row>
    <row r="25" spans="1:15" s="11" customFormat="1" x14ac:dyDescent="0.3">
      <c r="A25" s="58" t="s">
        <v>9</v>
      </c>
      <c r="B25" s="68">
        <v>9781427228833</v>
      </c>
      <c r="C25" s="63" t="s">
        <v>13</v>
      </c>
      <c r="D25" s="44">
        <v>147</v>
      </c>
      <c r="E25" s="45">
        <v>5.99</v>
      </c>
      <c r="F25" s="66" t="s">
        <v>27</v>
      </c>
      <c r="G25" s="16">
        <f>D25*5.99</f>
        <v>880.53000000000009</v>
      </c>
      <c r="H25" s="16">
        <f t="shared" si="4"/>
        <v>733.77500000000009</v>
      </c>
      <c r="I25" s="19">
        <f t="shared" si="5"/>
        <v>183.44375000000002</v>
      </c>
      <c r="J25" s="35">
        <f>I25</f>
        <v>183.44375000000002</v>
      </c>
    </row>
    <row r="26" spans="1:15" s="69" customFormat="1" x14ac:dyDescent="0.3">
      <c r="A26" s="58" t="s">
        <v>9</v>
      </c>
      <c r="B26" s="68">
        <v>9781427228833</v>
      </c>
      <c r="C26" s="63" t="s">
        <v>13</v>
      </c>
      <c r="D26" s="50">
        <v>14</v>
      </c>
      <c r="E26" s="45">
        <v>7.99</v>
      </c>
      <c r="F26" s="66" t="s">
        <v>30</v>
      </c>
      <c r="G26" s="16">
        <f>D26*7.99</f>
        <v>111.86</v>
      </c>
      <c r="H26" s="16">
        <f t="shared" ref="H26" si="8">G26/1.2</f>
        <v>93.216666666666669</v>
      </c>
      <c r="I26" s="19">
        <f t="shared" ref="I26" si="9">H26*0.25</f>
        <v>23.304166666666667</v>
      </c>
      <c r="J26" s="35">
        <f>I26*0.784912</f>
        <v>18.291720066666667</v>
      </c>
    </row>
    <row r="27" spans="1:15" s="7" customFormat="1" x14ac:dyDescent="0.3">
      <c r="A27" s="59" t="s">
        <v>18</v>
      </c>
      <c r="B27" s="68">
        <v>9781427201539</v>
      </c>
      <c r="C27" s="64" t="s">
        <v>16</v>
      </c>
      <c r="D27" s="47">
        <v>87</v>
      </c>
      <c r="E27" s="48">
        <v>6.99</v>
      </c>
      <c r="F27" s="66" t="s">
        <v>25</v>
      </c>
      <c r="G27" s="12">
        <f>D27*6.99</f>
        <v>608.13</v>
      </c>
      <c r="H27" s="12">
        <f t="shared" si="4"/>
        <v>506.77500000000003</v>
      </c>
      <c r="I27" s="18">
        <f t="shared" si="5"/>
        <v>126.69375000000001</v>
      </c>
      <c r="J27" s="35">
        <f>I27*1.35003</f>
        <v>171.04036331250001</v>
      </c>
      <c r="M27" s="8"/>
      <c r="N27" s="8"/>
    </row>
    <row r="28" spans="1:15" s="37" customFormat="1" x14ac:dyDescent="0.3">
      <c r="A28" s="59" t="s">
        <v>18</v>
      </c>
      <c r="B28" s="68">
        <v>9781427201539</v>
      </c>
      <c r="C28" s="64" t="s">
        <v>16</v>
      </c>
      <c r="D28" s="50">
        <v>7</v>
      </c>
      <c r="E28" s="54">
        <v>7.99</v>
      </c>
      <c r="F28" s="66" t="s">
        <v>26</v>
      </c>
      <c r="G28" s="55">
        <f>D28*7.99</f>
        <v>55.93</v>
      </c>
      <c r="H28" s="55">
        <f t="shared" si="4"/>
        <v>46.608333333333334</v>
      </c>
      <c r="I28" s="56">
        <f t="shared" si="5"/>
        <v>11.652083333333334</v>
      </c>
      <c r="J28" s="35">
        <f>I28*1.13271</f>
        <v>13.198431312500002</v>
      </c>
    </row>
    <row r="29" spans="1:15" s="37" customFormat="1" x14ac:dyDescent="0.3">
      <c r="A29" s="59" t="s">
        <v>18</v>
      </c>
      <c r="B29" s="68">
        <v>9781427201539</v>
      </c>
      <c r="C29" s="64" t="s">
        <v>16</v>
      </c>
      <c r="D29" s="50">
        <v>3</v>
      </c>
      <c r="E29" s="45">
        <v>8.99</v>
      </c>
      <c r="F29" s="66" t="s">
        <v>27</v>
      </c>
      <c r="G29" s="16">
        <f>D29*8.99</f>
        <v>26.97</v>
      </c>
      <c r="H29" s="16">
        <f t="shared" si="4"/>
        <v>22.475000000000001</v>
      </c>
      <c r="I29" s="19">
        <f t="shared" si="5"/>
        <v>5.6187500000000004</v>
      </c>
      <c r="J29" s="35">
        <f>I29</f>
        <v>5.6187500000000004</v>
      </c>
    </row>
    <row r="30" spans="1:15" s="69" customFormat="1" x14ac:dyDescent="0.3">
      <c r="A30" s="59" t="s">
        <v>18</v>
      </c>
      <c r="B30" s="68">
        <v>9781427201539</v>
      </c>
      <c r="C30" s="64" t="s">
        <v>16</v>
      </c>
      <c r="D30" s="50">
        <v>6</v>
      </c>
      <c r="E30" s="45">
        <v>9.99</v>
      </c>
      <c r="F30" s="66" t="s">
        <v>30</v>
      </c>
      <c r="G30" s="16">
        <f>D30*9.99</f>
        <v>59.94</v>
      </c>
      <c r="H30" s="16">
        <f t="shared" si="4"/>
        <v>49.95</v>
      </c>
      <c r="I30" s="19">
        <f t="shared" si="5"/>
        <v>12.487500000000001</v>
      </c>
      <c r="J30" s="35">
        <f>I30*0.784912</f>
        <v>9.8015886000000005</v>
      </c>
    </row>
    <row r="31" spans="1:15" x14ac:dyDescent="0.3">
      <c r="A31" s="59" t="s">
        <v>28</v>
      </c>
      <c r="B31" s="68"/>
      <c r="C31" s="65" t="s">
        <v>14</v>
      </c>
      <c r="D31" s="50">
        <v>82</v>
      </c>
      <c r="E31" s="48">
        <v>19.989999999999998</v>
      </c>
      <c r="F31" s="66" t="s">
        <v>25</v>
      </c>
      <c r="G31" s="12">
        <f>D31*19.99</f>
        <v>1639.1799999999998</v>
      </c>
      <c r="H31" s="12">
        <f t="shared" si="4"/>
        <v>1365.9833333333333</v>
      </c>
      <c r="I31" s="18">
        <f t="shared" si="5"/>
        <v>341.49583333333334</v>
      </c>
      <c r="J31" s="35">
        <f>I31*1.35003</f>
        <v>461.02961987500004</v>
      </c>
      <c r="M31" s="8"/>
      <c r="N31" s="8"/>
      <c r="O31" s="2"/>
    </row>
    <row r="32" spans="1:15" s="69" customFormat="1" x14ac:dyDescent="0.3">
      <c r="A32" s="59" t="s">
        <v>28</v>
      </c>
      <c r="B32" s="68"/>
      <c r="C32" s="65" t="s">
        <v>14</v>
      </c>
      <c r="D32" s="50">
        <v>9</v>
      </c>
      <c r="E32" s="54">
        <v>24.99</v>
      </c>
      <c r="F32" s="66" t="s">
        <v>26</v>
      </c>
      <c r="G32" s="55">
        <f>D32*24.99</f>
        <v>224.91</v>
      </c>
      <c r="H32" s="55">
        <f t="shared" ref="H32:H34" si="10">G32/1.2</f>
        <v>187.42500000000001</v>
      </c>
      <c r="I32" s="56">
        <f t="shared" ref="I32:I34" si="11">H32*0.25</f>
        <v>46.856250000000003</v>
      </c>
      <c r="J32" s="35">
        <f>I32*1.13271</f>
        <v>53.074542937500006</v>
      </c>
    </row>
    <row r="33" spans="1:15" s="69" customFormat="1" x14ac:dyDescent="0.3">
      <c r="A33" s="59" t="s">
        <v>28</v>
      </c>
      <c r="B33" s="68"/>
      <c r="C33" s="65" t="s">
        <v>14</v>
      </c>
      <c r="D33" s="50">
        <v>406</v>
      </c>
      <c r="E33" s="45">
        <v>24.99</v>
      </c>
      <c r="F33" s="66" t="s">
        <v>27</v>
      </c>
      <c r="G33" s="16">
        <f>D33*24.99</f>
        <v>10145.939999999999</v>
      </c>
      <c r="H33" s="16">
        <f t="shared" si="10"/>
        <v>8454.9499999999989</v>
      </c>
      <c r="I33" s="19">
        <f t="shared" si="11"/>
        <v>2113.7374999999997</v>
      </c>
      <c r="J33" s="35">
        <f>I33</f>
        <v>2113.7374999999997</v>
      </c>
    </row>
    <row r="34" spans="1:15" s="69" customFormat="1" x14ac:dyDescent="0.3">
      <c r="A34" s="59" t="s">
        <v>28</v>
      </c>
      <c r="B34" s="68"/>
      <c r="C34" s="65" t="s">
        <v>14</v>
      </c>
      <c r="D34" s="75">
        <v>24</v>
      </c>
      <c r="E34" s="45">
        <v>29.99</v>
      </c>
      <c r="F34" s="66" t="s">
        <v>30</v>
      </c>
      <c r="G34" s="16">
        <f>D34*29.99</f>
        <v>719.76</v>
      </c>
      <c r="H34" s="16">
        <f t="shared" si="10"/>
        <v>599.80000000000007</v>
      </c>
      <c r="I34" s="19">
        <f t="shared" si="11"/>
        <v>149.95000000000002</v>
      </c>
      <c r="J34" s="35">
        <f>I34*0.784912</f>
        <v>117.69755440000002</v>
      </c>
    </row>
    <row r="35" spans="1:15" x14ac:dyDescent="0.3">
      <c r="A35" s="60" t="s">
        <v>22</v>
      </c>
      <c r="B35" s="68">
        <v>9781250759481</v>
      </c>
      <c r="C35" s="66" t="s">
        <v>21</v>
      </c>
      <c r="D35" s="25">
        <v>186</v>
      </c>
      <c r="E35" s="46">
        <v>4.99</v>
      </c>
      <c r="F35" s="66" t="s">
        <v>25</v>
      </c>
      <c r="G35" s="12">
        <f>D35*4.99</f>
        <v>928.14</v>
      </c>
      <c r="H35" s="12">
        <f t="shared" si="4"/>
        <v>773.45</v>
      </c>
      <c r="I35" s="18">
        <f t="shared" si="5"/>
        <v>193.36250000000001</v>
      </c>
      <c r="J35" s="35">
        <f>I35*1.35003</f>
        <v>261.04517587500004</v>
      </c>
      <c r="M35" s="8"/>
      <c r="N35" s="8"/>
      <c r="O35" s="2"/>
    </row>
    <row r="36" spans="1:15" x14ac:dyDescent="0.3">
      <c r="A36" s="60" t="s">
        <v>22</v>
      </c>
      <c r="B36" s="68">
        <v>9781250759481</v>
      </c>
      <c r="C36" s="66" t="s">
        <v>21</v>
      </c>
      <c r="D36" s="25">
        <v>19</v>
      </c>
      <c r="E36" s="54">
        <v>5.99</v>
      </c>
      <c r="F36" s="66" t="s">
        <v>26</v>
      </c>
      <c r="G36" s="55">
        <f>D36*5.99</f>
        <v>113.81</v>
      </c>
      <c r="H36" s="55">
        <f t="shared" ref="H36:H38" si="12">G36/1.2</f>
        <v>94.841666666666669</v>
      </c>
      <c r="I36" s="56">
        <f t="shared" ref="I36:I38" si="13">H36*0.25</f>
        <v>23.710416666666667</v>
      </c>
      <c r="J36" s="35">
        <f>I36*1.13271</f>
        <v>26.857026062500005</v>
      </c>
      <c r="M36" s="8"/>
      <c r="N36" s="8"/>
      <c r="O36" s="2"/>
    </row>
    <row r="37" spans="1:15" s="1" customFormat="1" x14ac:dyDescent="0.3">
      <c r="A37" s="60" t="s">
        <v>22</v>
      </c>
      <c r="B37" s="68">
        <v>9781250759481</v>
      </c>
      <c r="C37" s="66" t="s">
        <v>21</v>
      </c>
      <c r="D37" s="25">
        <v>0</v>
      </c>
      <c r="E37" s="45">
        <v>5.99</v>
      </c>
      <c r="F37" s="66" t="s">
        <v>27</v>
      </c>
      <c r="G37" s="16">
        <f>D37*5.99</f>
        <v>0</v>
      </c>
      <c r="H37" s="16">
        <f t="shared" si="12"/>
        <v>0</v>
      </c>
      <c r="I37" s="19">
        <f t="shared" si="13"/>
        <v>0</v>
      </c>
      <c r="J37" s="35">
        <f>I37</f>
        <v>0</v>
      </c>
      <c r="M37" s="8"/>
      <c r="N37" s="8"/>
      <c r="O37" s="2"/>
    </row>
    <row r="38" spans="1:15" x14ac:dyDescent="0.3">
      <c r="A38" s="60" t="s">
        <v>22</v>
      </c>
      <c r="B38" s="68">
        <v>9781250759481</v>
      </c>
      <c r="C38" s="66" t="s">
        <v>21</v>
      </c>
      <c r="D38" s="25">
        <v>0</v>
      </c>
      <c r="E38" s="45">
        <v>7.99</v>
      </c>
      <c r="F38" s="66" t="s">
        <v>30</v>
      </c>
      <c r="G38" s="16">
        <f>D38*7.99</f>
        <v>0</v>
      </c>
      <c r="H38" s="16">
        <f t="shared" si="12"/>
        <v>0</v>
      </c>
      <c r="I38" s="19">
        <f t="shared" si="13"/>
        <v>0</v>
      </c>
      <c r="J38" s="35">
        <f>I38*0.784912</f>
        <v>0</v>
      </c>
      <c r="M38" s="8"/>
      <c r="N38" s="8"/>
    </row>
    <row r="39" spans="1:15" s="1" customFormat="1" x14ac:dyDescent="0.3">
      <c r="A39" s="25"/>
      <c r="B39" s="25"/>
      <c r="C39" s="25"/>
      <c r="D39" s="25"/>
      <c r="E39" s="25"/>
      <c r="F39" s="66"/>
      <c r="G39" s="51"/>
      <c r="H39" s="4"/>
      <c r="I39" s="20"/>
      <c r="J39" s="25"/>
      <c r="M39" s="8"/>
      <c r="N39" s="8"/>
    </row>
    <row r="40" spans="1:15" s="1" customFormat="1" x14ac:dyDescent="0.3">
      <c r="A40" s="25"/>
      <c r="B40" s="25"/>
      <c r="C40" s="25"/>
      <c r="D40" s="25"/>
      <c r="E40" s="25"/>
      <c r="F40" s="66"/>
      <c r="G40" s="51"/>
      <c r="H40" s="4"/>
      <c r="I40" s="20"/>
      <c r="J40" s="25"/>
      <c r="M40" s="8"/>
      <c r="N40" s="8"/>
    </row>
    <row r="41" spans="1:15" s="1" customFormat="1" x14ac:dyDescent="0.3">
      <c r="A41" s="53"/>
      <c r="B41" s="53"/>
      <c r="C41" s="53"/>
      <c r="D41" s="25"/>
      <c r="E41" s="25"/>
      <c r="F41" s="66"/>
      <c r="G41" s="51"/>
      <c r="H41" s="4"/>
      <c r="I41" s="20"/>
      <c r="J41" s="25"/>
    </row>
    <row r="42" spans="1:15" s="1" customFormat="1" x14ac:dyDescent="0.3">
      <c r="A42" s="25"/>
      <c r="B42" s="25"/>
      <c r="C42" s="25"/>
      <c r="D42" s="25"/>
      <c r="E42" s="25"/>
      <c r="F42" s="66"/>
      <c r="G42" s="52"/>
      <c r="H42" s="3"/>
      <c r="I42" s="21"/>
      <c r="J42" s="25"/>
    </row>
    <row r="43" spans="1:15" s="1" customFormat="1" x14ac:dyDescent="0.3">
      <c r="A43" s="9"/>
      <c r="B43" s="38"/>
      <c r="C43" s="38"/>
      <c r="D43" s="41"/>
      <c r="E43" s="41"/>
      <c r="F43" s="66"/>
      <c r="G43" s="3"/>
      <c r="H43" s="3"/>
      <c r="I43" s="22"/>
      <c r="J43" s="25"/>
    </row>
    <row r="44" spans="1:15" s="5" customFormat="1" x14ac:dyDescent="0.3">
      <c r="A44" s="10"/>
      <c r="B44" s="39"/>
      <c r="C44" s="39"/>
      <c r="D44" s="3"/>
      <c r="E44" s="3"/>
      <c r="F44" s="66"/>
      <c r="G44" s="3"/>
      <c r="H44" s="3"/>
      <c r="I44" s="22"/>
      <c r="J44" s="25"/>
    </row>
    <row r="45" spans="1:15" x14ac:dyDescent="0.3">
      <c r="A45" s="10"/>
      <c r="B45" s="39"/>
      <c r="C45" s="39"/>
      <c r="D45" s="3"/>
      <c r="E45" s="3"/>
      <c r="F45" s="66"/>
      <c r="G45" s="3"/>
      <c r="H45" s="3"/>
      <c r="I45" s="23"/>
      <c r="J45" s="25"/>
    </row>
    <row r="46" spans="1:15" s="5" customFormat="1" x14ac:dyDescent="0.3">
      <c r="A46" s="10"/>
      <c r="B46" s="39"/>
      <c r="C46" s="39"/>
      <c r="D46" s="3"/>
      <c r="E46" s="3"/>
      <c r="F46" s="66"/>
      <c r="G46" s="6"/>
      <c r="H46" s="6"/>
      <c r="I46" s="24"/>
      <c r="J46" s="25"/>
    </row>
    <row r="47" spans="1:15" s="5" customFormat="1" x14ac:dyDescent="0.3">
      <c r="A47" s="30"/>
      <c r="B47" s="40"/>
      <c r="C47" s="40"/>
      <c r="D47" s="31"/>
      <c r="E47" s="31"/>
      <c r="F47" s="66"/>
      <c r="G47" s="31"/>
      <c r="H47" s="31"/>
      <c r="I47" s="23"/>
      <c r="J47" s="25"/>
    </row>
    <row r="48" spans="1:15" s="5" customFormat="1" x14ac:dyDescent="0.3">
      <c r="A48" s="33"/>
      <c r="B48" s="33"/>
      <c r="C48" s="33"/>
      <c r="D48" s="34"/>
      <c r="E48" s="34"/>
      <c r="F48" s="66"/>
      <c r="G48" s="34"/>
      <c r="H48" s="34"/>
      <c r="I48" s="32"/>
      <c r="J48" s="25"/>
    </row>
    <row r="49" spans="1:11" x14ac:dyDescent="0.3">
      <c r="A49" s="26"/>
      <c r="B49" s="26"/>
      <c r="C49" s="26"/>
      <c r="D49" s="26"/>
      <c r="E49" s="26"/>
      <c r="F49" s="26"/>
      <c r="G49" s="26"/>
      <c r="H49" s="26"/>
      <c r="I49" s="29" t="s">
        <v>1</v>
      </c>
      <c r="J49" s="28">
        <f>SUM(J11:J48)</f>
        <v>5830.4631531625</v>
      </c>
    </row>
    <row r="51" spans="1:11" x14ac:dyDescent="0.3">
      <c r="A51" s="73" t="s">
        <v>2</v>
      </c>
      <c r="B51" s="73"/>
      <c r="C51" s="73"/>
      <c r="D51" s="73"/>
      <c r="E51" s="73"/>
      <c r="F51" s="73"/>
      <c r="G51" s="73"/>
      <c r="H51" s="73"/>
      <c r="I51" s="73"/>
    </row>
    <row r="53" spans="1:11" x14ac:dyDescent="0.3">
      <c r="A53" s="70" t="s">
        <v>7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</row>
    <row r="54" spans="1:11" x14ac:dyDescent="0.3">
      <c r="A54" s="70" t="s">
        <v>31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s="27" customFormat="1" x14ac:dyDescent="0.3">
      <c r="A55" s="70" t="s">
        <v>32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</row>
    <row r="56" spans="1:11" x14ac:dyDescent="0.3">
      <c r="A56" s="70" t="s">
        <v>33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</row>
  </sheetData>
  <mergeCells count="12">
    <mergeCell ref="A56:K56"/>
    <mergeCell ref="A55:K55"/>
    <mergeCell ref="A53:K53"/>
    <mergeCell ref="A54:K54"/>
    <mergeCell ref="A7:J7"/>
    <mergeCell ref="A51:I51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scale="49" fitToHeight="0" orientation="portrait" horizontalDpi="4294967292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Claire</cp:lastModifiedBy>
  <cp:lastPrinted>2022-01-25T18:25:26Z</cp:lastPrinted>
  <dcterms:created xsi:type="dcterms:W3CDTF">2020-01-29T12:45:47Z</dcterms:created>
  <dcterms:modified xsi:type="dcterms:W3CDTF">2022-01-25T18:26:13Z</dcterms:modified>
</cp:coreProperties>
</file>