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cl\Yoto Dropbox\04 Operations\01 Royalty Reporting\US\Macmillan US\2023\"/>
    </mc:Choice>
  </mc:AlternateContent>
  <xr:revisionPtr revIDLastSave="0" documentId="13_ncr:1_{6892D7AF-39B9-4C2C-81FD-3831F20F8209}" xr6:coauthVersionLast="47" xr6:coauthVersionMax="47" xr10:uidLastSave="{00000000-0000-0000-0000-000000000000}"/>
  <bookViews>
    <workbookView xWindow="-120" yWindow="-120" windowWidth="29040" windowHeight="15720" xr2:uid="{64FC25CC-A1D3-4685-8213-96E9D1C05155}"/>
  </bookViews>
  <sheets>
    <sheet name="NEW" sheetId="3" r:id="rId1"/>
    <sheet name="Sheet2" sheetId="2" state="hidden" r:id="rId2"/>
  </sheets>
  <externalReferences>
    <externalReference r:id="rId3"/>
  </externalReferences>
  <definedNames>
    <definedName name="_xlnm._FilterDatabase" localSheetId="0" hidden="1">NEW!$A$32:$P$137</definedName>
    <definedName name="_xlnm._FilterDatabase" localSheetId="1" hidden="1">Sheet2!$A$1:$E$33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4" i="3" l="1"/>
  <c r="P109" i="3"/>
  <c r="M109" i="3"/>
  <c r="O109" i="3" s="1"/>
  <c r="J109" i="3"/>
  <c r="H109" i="3" a="1"/>
  <c r="H109" i="3" s="1"/>
  <c r="I109" i="3" s="1"/>
  <c r="C109" i="3"/>
  <c r="B109" i="3"/>
  <c r="P110" i="3"/>
  <c r="M110" i="3"/>
  <c r="O110" i="3" s="1"/>
  <c r="J110" i="3"/>
  <c r="H110" i="3" a="1"/>
  <c r="H110" i="3" s="1"/>
  <c r="I110" i="3" s="1"/>
  <c r="C110" i="3"/>
  <c r="B110" i="3"/>
  <c r="P111" i="3" l="1"/>
  <c r="M111" i="3"/>
  <c r="O111" i="3" s="1"/>
  <c r="J111" i="3"/>
  <c r="H111" i="3" a="1"/>
  <c r="H111" i="3" s="1"/>
  <c r="I111" i="3" s="1"/>
  <c r="C111" i="3"/>
  <c r="B111" i="3"/>
  <c r="H112" i="3" a="1"/>
  <c r="H112" i="3" s="1"/>
  <c r="I112" i="3" s="1"/>
  <c r="P112" i="3"/>
  <c r="M112" i="3"/>
  <c r="O112" i="3" s="1"/>
  <c r="J112" i="3"/>
  <c r="C112" i="3"/>
  <c r="B112" i="3"/>
  <c r="J27" i="3" l="1"/>
  <c r="I27" i="3"/>
  <c r="D27" i="3"/>
  <c r="C27" i="3"/>
  <c r="B27" i="3"/>
  <c r="K121" i="3"/>
  <c r="M121" i="3" s="1"/>
  <c r="O121" i="3" s="1"/>
  <c r="H121" i="3" a="1"/>
  <c r="H121" i="3" s="1"/>
  <c r="I121" i="3" s="1"/>
  <c r="C121" i="3"/>
  <c r="B121" i="3"/>
  <c r="J130" i="3"/>
  <c r="J129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H103" i="3" a="1"/>
  <c r="H103" i="3" s="1"/>
  <c r="I103" i="3" s="1"/>
  <c r="J103" i="3"/>
  <c r="M103" i="3"/>
  <c r="O103" i="3" s="1"/>
  <c r="P103" i="3"/>
  <c r="C103" i="3"/>
  <c r="B98" i="3"/>
  <c r="B99" i="3"/>
  <c r="B100" i="3"/>
  <c r="B101" i="3"/>
  <c r="B26" i="3" s="1"/>
  <c r="B102" i="3"/>
  <c r="B103" i="3"/>
  <c r="M83" i="3"/>
  <c r="O83" i="3" s="1"/>
  <c r="M84" i="3"/>
  <c r="O84" i="3" s="1"/>
  <c r="M85" i="3"/>
  <c r="O85" i="3" s="1"/>
  <c r="M86" i="3"/>
  <c r="O86" i="3" s="1"/>
  <c r="M87" i="3"/>
  <c r="O87" i="3" s="1"/>
  <c r="M88" i="3"/>
  <c r="O88" i="3" s="1"/>
  <c r="M89" i="3"/>
  <c r="O89" i="3" s="1"/>
  <c r="M90" i="3"/>
  <c r="O90" i="3" s="1"/>
  <c r="M91" i="3"/>
  <c r="O91" i="3" s="1"/>
  <c r="M92" i="3"/>
  <c r="O92" i="3" s="1"/>
  <c r="M93" i="3"/>
  <c r="O93" i="3" s="1"/>
  <c r="M94" i="3"/>
  <c r="O94" i="3" s="1"/>
  <c r="M95" i="3"/>
  <c r="O95" i="3" s="1"/>
  <c r="M96" i="3"/>
  <c r="O96" i="3" s="1"/>
  <c r="M97" i="3"/>
  <c r="O97" i="3" s="1"/>
  <c r="M98" i="3"/>
  <c r="O98" i="3" s="1"/>
  <c r="M99" i="3"/>
  <c r="O99" i="3" s="1"/>
  <c r="M100" i="3"/>
  <c r="O100" i="3" s="1"/>
  <c r="M101" i="3"/>
  <c r="O101" i="3" s="1"/>
  <c r="M102" i="3"/>
  <c r="H92" i="3" a="1"/>
  <c r="H92" i="3" s="1"/>
  <c r="I92" i="3" s="1"/>
  <c r="J92" i="3"/>
  <c r="J100" i="3"/>
  <c r="H100" i="3" a="1"/>
  <c r="H100" i="3" s="1"/>
  <c r="I100" i="3" s="1"/>
  <c r="C100" i="3"/>
  <c r="C92" i="3"/>
  <c r="B92" i="3"/>
  <c r="J87" i="3"/>
  <c r="J88" i="3"/>
  <c r="J89" i="3"/>
  <c r="J90" i="3"/>
  <c r="J91" i="3"/>
  <c r="J93" i="3"/>
  <c r="J94" i="3"/>
  <c r="J95" i="3"/>
  <c r="H87" i="3" a="1"/>
  <c r="H87" i="3" s="1"/>
  <c r="I87" i="3" s="1"/>
  <c r="H88" i="3" a="1"/>
  <c r="H88" i="3" s="1"/>
  <c r="I88" i="3" s="1"/>
  <c r="H89" i="3" a="1"/>
  <c r="H89" i="3" s="1"/>
  <c r="I89" i="3" s="1"/>
  <c r="B87" i="3"/>
  <c r="C87" i="3"/>
  <c r="B88" i="3"/>
  <c r="C88" i="3"/>
  <c r="M80" i="3"/>
  <c r="O80" i="3" s="1"/>
  <c r="M81" i="3"/>
  <c r="O81" i="3" s="1"/>
  <c r="M82" i="3"/>
  <c r="O82" i="3" s="1"/>
  <c r="J85" i="3"/>
  <c r="H85" i="3" a="1"/>
  <c r="H85" i="3" s="1"/>
  <c r="I85" i="3" s="1"/>
  <c r="B85" i="3"/>
  <c r="C85" i="3"/>
  <c r="B71" i="3"/>
  <c r="C71" i="3"/>
  <c r="H71" i="3" a="1"/>
  <c r="H71" i="3" s="1"/>
  <c r="I71" i="3" s="1"/>
  <c r="J71" i="3"/>
  <c r="M71" i="3"/>
  <c r="O71" i="3" s="1"/>
  <c r="P71" i="3"/>
  <c r="P52" i="3"/>
  <c r="M52" i="3"/>
  <c r="O52" i="3" s="1"/>
  <c r="J52" i="3"/>
  <c r="H52" i="3" a="1"/>
  <c r="H52" i="3" s="1"/>
  <c r="I52" i="3" s="1"/>
  <c r="P51" i="3"/>
  <c r="M51" i="3"/>
  <c r="O51" i="3" s="1"/>
  <c r="J51" i="3"/>
  <c r="H51" i="3" a="1"/>
  <c r="H51" i="3" s="1"/>
  <c r="I51" i="3" s="1"/>
  <c r="C51" i="3"/>
  <c r="B51" i="3"/>
  <c r="P50" i="3"/>
  <c r="M50" i="3"/>
  <c r="O50" i="3" s="1"/>
  <c r="J50" i="3"/>
  <c r="H50" i="3" a="1"/>
  <c r="H50" i="3" s="1"/>
  <c r="I50" i="3" s="1"/>
  <c r="C50" i="3"/>
  <c r="B50" i="3"/>
  <c r="P49" i="3"/>
  <c r="M49" i="3"/>
  <c r="O49" i="3" s="1"/>
  <c r="J49" i="3"/>
  <c r="H49" i="3" a="1"/>
  <c r="H49" i="3" s="1"/>
  <c r="I49" i="3" s="1"/>
  <c r="C49" i="3"/>
  <c r="B49" i="3"/>
  <c r="H41" i="3" a="1"/>
  <c r="H41" i="3" s="1"/>
  <c r="I41" i="3" s="1"/>
  <c r="J41" i="3"/>
  <c r="M41" i="3"/>
  <c r="O41" i="3" s="1"/>
  <c r="P41" i="3"/>
  <c r="H42" i="3" a="1"/>
  <c r="H42" i="3" s="1"/>
  <c r="I42" i="3" s="1"/>
  <c r="J42" i="3"/>
  <c r="M42" i="3"/>
  <c r="O42" i="3" s="1"/>
  <c r="P42" i="3"/>
  <c r="H43" i="3" a="1"/>
  <c r="H43" i="3" s="1"/>
  <c r="I43" i="3" s="1"/>
  <c r="J43" i="3"/>
  <c r="M43" i="3"/>
  <c r="O43" i="3" s="1"/>
  <c r="P43" i="3"/>
  <c r="H44" i="3" a="1"/>
  <c r="H44" i="3" s="1"/>
  <c r="I44" i="3" s="1"/>
  <c r="J44" i="3"/>
  <c r="M44" i="3"/>
  <c r="O44" i="3" s="1"/>
  <c r="P44" i="3"/>
  <c r="H45" i="3" a="1"/>
  <c r="H45" i="3" s="1"/>
  <c r="I45" i="3" s="1"/>
  <c r="J45" i="3"/>
  <c r="M45" i="3"/>
  <c r="O45" i="3" s="1"/>
  <c r="P45" i="3"/>
  <c r="H46" i="3" a="1"/>
  <c r="H46" i="3" s="1"/>
  <c r="I46" i="3" s="1"/>
  <c r="J46" i="3"/>
  <c r="M46" i="3"/>
  <c r="O46" i="3" s="1"/>
  <c r="P46" i="3"/>
  <c r="H47" i="3" a="1"/>
  <c r="H47" i="3" s="1"/>
  <c r="I47" i="3" s="1"/>
  <c r="J47" i="3"/>
  <c r="M47" i="3"/>
  <c r="O47" i="3" s="1"/>
  <c r="P47" i="3"/>
  <c r="H48" i="3" a="1"/>
  <c r="H48" i="3" s="1"/>
  <c r="I48" i="3" s="1"/>
  <c r="J48" i="3"/>
  <c r="M48" i="3"/>
  <c r="O48" i="3" s="1"/>
  <c r="P48" i="3"/>
  <c r="G27" i="3" l="1"/>
  <c r="P121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52" i="3"/>
  <c r="C52" i="3"/>
  <c r="P34" i="3"/>
  <c r="P35" i="3"/>
  <c r="P36" i="3"/>
  <c r="P37" i="3"/>
  <c r="P38" i="3"/>
  <c r="P39" i="3"/>
  <c r="P40" i="3"/>
  <c r="M34" i="3"/>
  <c r="O34" i="3" s="1"/>
  <c r="M35" i="3"/>
  <c r="O35" i="3" s="1"/>
  <c r="M36" i="3"/>
  <c r="O36" i="3" s="1"/>
  <c r="M37" i="3"/>
  <c r="O37" i="3" s="1"/>
  <c r="M38" i="3"/>
  <c r="O38" i="3" s="1"/>
  <c r="M39" i="3"/>
  <c r="O39" i="3" s="1"/>
  <c r="M40" i="3"/>
  <c r="O40" i="3" s="1"/>
  <c r="J40" i="3"/>
  <c r="J36" i="3"/>
  <c r="H34" i="3" a="1"/>
  <c r="H34" i="3" s="1"/>
  <c r="H35" i="3" a="1"/>
  <c r="H35" i="3" s="1"/>
  <c r="H36" i="3" a="1"/>
  <c r="H36" i="3" s="1"/>
  <c r="I36" i="3" s="1"/>
  <c r="H37" i="3" a="1"/>
  <c r="H37" i="3" s="1"/>
  <c r="H38" i="3" a="1"/>
  <c r="H38" i="3" s="1"/>
  <c r="H39" i="3" a="1"/>
  <c r="H39" i="3" s="1"/>
  <c r="H40" i="3" a="1"/>
  <c r="H40" i="3" s="1"/>
  <c r="I40" i="3" s="1"/>
  <c r="B36" i="3"/>
  <c r="C36" i="3"/>
  <c r="C40" i="3"/>
  <c r="B40" i="3"/>
  <c r="K135" i="3"/>
  <c r="P135" i="3" s="1"/>
  <c r="H135" i="3" a="1"/>
  <c r="H135" i="3" s="1"/>
  <c r="I135" i="3" s="1"/>
  <c r="B135" i="3"/>
  <c r="C135" i="3"/>
  <c r="B132" i="3"/>
  <c r="C132" i="3"/>
  <c r="B133" i="3"/>
  <c r="C133" i="3"/>
  <c r="K133" i="3"/>
  <c r="M133" i="3" s="1"/>
  <c r="O133" i="3" s="1"/>
  <c r="H133" i="3" a="1"/>
  <c r="H133" i="3" s="1"/>
  <c r="I133" i="3" s="1"/>
  <c r="K132" i="3"/>
  <c r="P132" i="3" s="1"/>
  <c r="H132" i="3" a="1"/>
  <c r="H132" i="3" s="1"/>
  <c r="I132" i="3" s="1"/>
  <c r="K130" i="3"/>
  <c r="P130" i="3" s="1"/>
  <c r="H130" i="3" a="1"/>
  <c r="H130" i="3" s="1"/>
  <c r="I130" i="3" s="1"/>
  <c r="B129" i="3"/>
  <c r="C129" i="3"/>
  <c r="H129" i="3" a="1"/>
  <c r="H129" i="3" s="1"/>
  <c r="I129" i="3" s="1"/>
  <c r="K129" i="3"/>
  <c r="M129" i="3" s="1"/>
  <c r="O129" i="3" s="1"/>
  <c r="B130" i="3"/>
  <c r="C130" i="3"/>
  <c r="P105" i="3"/>
  <c r="M105" i="3"/>
  <c r="O105" i="3" s="1"/>
  <c r="J105" i="3"/>
  <c r="H105" i="3" a="1"/>
  <c r="H105" i="3" s="1"/>
  <c r="I105" i="3" s="1"/>
  <c r="C105" i="3"/>
  <c r="B105" i="3"/>
  <c r="M135" i="3" l="1"/>
  <c r="O135" i="3" s="1"/>
  <c r="P133" i="3"/>
  <c r="M132" i="3"/>
  <c r="O132" i="3" s="1"/>
  <c r="M130" i="3"/>
  <c r="O130" i="3" s="1"/>
  <c r="P129" i="3"/>
  <c r="B97" i="3" l="1"/>
  <c r="B104" i="3"/>
  <c r="B106" i="3"/>
  <c r="B107" i="3"/>
  <c r="B108" i="3"/>
  <c r="B113" i="3"/>
  <c r="B114" i="3"/>
  <c r="B115" i="3"/>
  <c r="B116" i="3"/>
  <c r="B117" i="3"/>
  <c r="B118" i="3"/>
  <c r="B119" i="3"/>
  <c r="B120" i="3"/>
  <c r="B122" i="3"/>
  <c r="B123" i="3"/>
  <c r="B124" i="3"/>
  <c r="B125" i="3"/>
  <c r="B126" i="3"/>
  <c r="B127" i="3"/>
  <c r="B128" i="3"/>
  <c r="B131" i="3"/>
  <c r="B134" i="3"/>
  <c r="B136" i="3"/>
  <c r="B137" i="3"/>
  <c r="J84" i="3"/>
  <c r="C136" i="3" l="1"/>
  <c r="H136" i="3" a="1"/>
  <c r="H136" i="3" s="1"/>
  <c r="I136" i="3" s="1"/>
  <c r="K136" i="3"/>
  <c r="M136" i="3" s="1"/>
  <c r="O136" i="3" s="1"/>
  <c r="C137" i="3"/>
  <c r="H137" i="3" a="1"/>
  <c r="H137" i="3" s="1"/>
  <c r="I137" i="3" s="1"/>
  <c r="K137" i="3"/>
  <c r="M137" i="3" s="1"/>
  <c r="O137" i="3" s="1"/>
  <c r="K128" i="3"/>
  <c r="M128" i="3" s="1"/>
  <c r="O128" i="3" s="1"/>
  <c r="H128" i="3" a="1"/>
  <c r="H128" i="3" s="1"/>
  <c r="I128" i="3" s="1"/>
  <c r="C128" i="3"/>
  <c r="P137" i="3" l="1"/>
  <c r="P136" i="3"/>
  <c r="P128" i="3"/>
  <c r="D10" i="3" l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9" i="3"/>
  <c r="J96" i="3"/>
  <c r="H96" i="3" a="1"/>
  <c r="H96" i="3" s="1"/>
  <c r="I96" i="3" s="1"/>
  <c r="C96" i="3"/>
  <c r="B96" i="3"/>
  <c r="P57" i="3"/>
  <c r="M57" i="3"/>
  <c r="O57" i="3" s="1"/>
  <c r="J57" i="3"/>
  <c r="H57" i="3" a="1"/>
  <c r="H57" i="3" s="1"/>
  <c r="I57" i="3" s="1"/>
  <c r="C57" i="3"/>
  <c r="B57" i="3"/>
  <c r="P66" i="3"/>
  <c r="M66" i="3"/>
  <c r="O66" i="3" s="1"/>
  <c r="J66" i="3"/>
  <c r="H66" i="3" a="1"/>
  <c r="H66" i="3" s="1"/>
  <c r="I66" i="3" s="1"/>
  <c r="C66" i="3"/>
  <c r="B66" i="3"/>
  <c r="O102" i="3"/>
  <c r="J102" i="3"/>
  <c r="H102" i="3" a="1"/>
  <c r="H102" i="3" s="1"/>
  <c r="I102" i="3" s="1"/>
  <c r="C102" i="3"/>
  <c r="J101" i="3"/>
  <c r="H101" i="3" a="1"/>
  <c r="H101" i="3" s="1"/>
  <c r="I101" i="3" s="1"/>
  <c r="C101" i="3"/>
  <c r="C26" i="3" s="1"/>
  <c r="P72" i="3"/>
  <c r="M72" i="3"/>
  <c r="O72" i="3" s="1"/>
  <c r="J72" i="3"/>
  <c r="H72" i="3" a="1"/>
  <c r="H72" i="3" s="1"/>
  <c r="I72" i="3" s="1"/>
  <c r="C72" i="3"/>
  <c r="C17" i="3" s="1"/>
  <c r="B72" i="3"/>
  <c r="B17" i="3" s="1"/>
  <c r="P55" i="3"/>
  <c r="K115" i="3"/>
  <c r="P115" i="3" s="1"/>
  <c r="H115" i="3" a="1"/>
  <c r="H115" i="3" s="1"/>
  <c r="C115" i="3"/>
  <c r="D29" i="3" l="1"/>
  <c r="J26" i="3"/>
  <c r="G26" i="3" s="1"/>
  <c r="I26" i="3"/>
  <c r="I115" i="3"/>
  <c r="M115" i="3"/>
  <c r="O115" i="3" s="1"/>
  <c r="P107" i="3" l="1"/>
  <c r="M107" i="3"/>
  <c r="O107" i="3" s="1"/>
  <c r="J107" i="3"/>
  <c r="H107" i="3" a="1"/>
  <c r="H107" i="3" s="1"/>
  <c r="I107" i="3" s="1"/>
  <c r="C107" i="3"/>
  <c r="M55" i="3"/>
  <c r="O55" i="3" s="1"/>
  <c r="J55" i="3"/>
  <c r="H55" i="3" a="1"/>
  <c r="H55" i="3" s="1"/>
  <c r="I55" i="3" s="1"/>
  <c r="B55" i="3"/>
  <c r="C55" i="3"/>
  <c r="J35" i="3" l="1"/>
  <c r="I35" i="3"/>
  <c r="C35" i="3"/>
  <c r="B35" i="3"/>
  <c r="B37" i="3"/>
  <c r="B10" i="3" s="1"/>
  <c r="B38" i="3" l="1"/>
  <c r="B39" i="3"/>
  <c r="K122" i="3"/>
  <c r="M122" i="3" s="1"/>
  <c r="M114" i="3"/>
  <c r="K116" i="3"/>
  <c r="M116" i="3" s="1"/>
  <c r="K117" i="3"/>
  <c r="M117" i="3" s="1"/>
  <c r="K118" i="3"/>
  <c r="M118" i="3" s="1"/>
  <c r="K119" i="3"/>
  <c r="M119" i="3" s="1"/>
  <c r="K120" i="3"/>
  <c r="K123" i="3"/>
  <c r="M123" i="3" s="1"/>
  <c r="K124" i="3"/>
  <c r="M124" i="3" s="1"/>
  <c r="K125" i="3"/>
  <c r="M125" i="3" s="1"/>
  <c r="K126" i="3"/>
  <c r="M126" i="3" s="1"/>
  <c r="K127" i="3"/>
  <c r="M127" i="3" s="1"/>
  <c r="K131" i="3"/>
  <c r="K134" i="3"/>
  <c r="M134" i="3" s="1"/>
  <c r="K113" i="3"/>
  <c r="M113" i="3" s="1"/>
  <c r="M131" i="3" l="1"/>
  <c r="M120" i="3"/>
  <c r="H70" i="3" l="1" a="1"/>
  <c r="H70" i="3" s="1"/>
  <c r="I70" i="3" s="1"/>
  <c r="H134" i="3" l="1" a="1"/>
  <c r="H134" i="3" s="1"/>
  <c r="H131" i="3" a="1"/>
  <c r="H131" i="3" s="1"/>
  <c r="H127" i="3" a="1"/>
  <c r="H127" i="3" s="1"/>
  <c r="H126" i="3" a="1"/>
  <c r="H126" i="3" s="1"/>
  <c r="H125" i="3" a="1"/>
  <c r="H125" i="3" s="1"/>
  <c r="H124" i="3" a="1"/>
  <c r="H124" i="3" s="1"/>
  <c r="H123" i="3" a="1"/>
  <c r="H123" i="3" s="1"/>
  <c r="H122" i="3" a="1"/>
  <c r="H122" i="3" s="1"/>
  <c r="H120" i="3" a="1"/>
  <c r="H120" i="3" s="1"/>
  <c r="H119" i="3" a="1"/>
  <c r="H119" i="3" s="1"/>
  <c r="H118" i="3" a="1"/>
  <c r="H118" i="3" s="1"/>
  <c r="H117" i="3" a="1"/>
  <c r="H117" i="3" s="1"/>
  <c r="H116" i="3" a="1"/>
  <c r="H116" i="3" s="1"/>
  <c r="H114" i="3" a="1"/>
  <c r="H114" i="3" s="1"/>
  <c r="H113" i="3" a="1"/>
  <c r="H113" i="3" s="1"/>
  <c r="H108" i="3" a="1"/>
  <c r="H108" i="3" s="1"/>
  <c r="H106" i="3" a="1"/>
  <c r="H106" i="3" s="1"/>
  <c r="H104" i="3" a="1"/>
  <c r="H104" i="3" s="1"/>
  <c r="I104" i="3" s="1"/>
  <c r="P108" i="3"/>
  <c r="M108" i="3"/>
  <c r="O108" i="3" s="1"/>
  <c r="J108" i="3"/>
  <c r="C108" i="3"/>
  <c r="P106" i="3"/>
  <c r="M106" i="3"/>
  <c r="O106" i="3" s="1"/>
  <c r="J106" i="3"/>
  <c r="C106" i="3"/>
  <c r="P104" i="3"/>
  <c r="M104" i="3"/>
  <c r="O104" i="3" s="1"/>
  <c r="J104" i="3"/>
  <c r="C104" i="3"/>
  <c r="I125" i="3" l="1"/>
  <c r="I120" i="3"/>
  <c r="I126" i="3"/>
  <c r="I119" i="3"/>
  <c r="I122" i="3"/>
  <c r="I127" i="3"/>
  <c r="I113" i="3"/>
  <c r="I131" i="3"/>
  <c r="I114" i="3"/>
  <c r="I123" i="3"/>
  <c r="I134" i="3"/>
  <c r="I116" i="3"/>
  <c r="I117" i="3"/>
  <c r="I118" i="3"/>
  <c r="I124" i="3"/>
  <c r="I106" i="3"/>
  <c r="I108" i="3"/>
  <c r="H80" i="3" a="1"/>
  <c r="H80" i="3" s="1"/>
  <c r="I80" i="3" s="1"/>
  <c r="H99" i="3" l="1" a="1"/>
  <c r="H99" i="3" s="1"/>
  <c r="I99" i="3" s="1"/>
  <c r="H98" i="3" a="1"/>
  <c r="H98" i="3" s="1"/>
  <c r="I98" i="3" s="1"/>
  <c r="H97" i="3" a="1"/>
  <c r="H97" i="3" s="1"/>
  <c r="I97" i="3" s="1"/>
  <c r="H95" i="3" a="1"/>
  <c r="H95" i="3" s="1"/>
  <c r="I95" i="3" s="1"/>
  <c r="H94" i="3" a="1"/>
  <c r="H94" i="3" s="1"/>
  <c r="I94" i="3" s="1"/>
  <c r="H93" i="3" a="1"/>
  <c r="H93" i="3" s="1"/>
  <c r="I93" i="3" s="1"/>
  <c r="H91" i="3" a="1"/>
  <c r="H91" i="3" s="1"/>
  <c r="I91" i="3" s="1"/>
  <c r="H90" i="3" a="1"/>
  <c r="H90" i="3" s="1"/>
  <c r="I90" i="3" s="1"/>
  <c r="H86" i="3" a="1"/>
  <c r="H86" i="3" s="1"/>
  <c r="I86" i="3" s="1"/>
  <c r="H84" i="3" a="1"/>
  <c r="H84" i="3" s="1"/>
  <c r="I84" i="3" s="1"/>
  <c r="H83" i="3" a="1"/>
  <c r="H83" i="3" s="1"/>
  <c r="I83" i="3" s="1"/>
  <c r="H82" i="3" a="1"/>
  <c r="H82" i="3" s="1"/>
  <c r="I82" i="3" s="1"/>
  <c r="H81" i="3" a="1"/>
  <c r="H81" i="3" s="1"/>
  <c r="I81" i="3" s="1"/>
  <c r="H79" i="3" a="1"/>
  <c r="H79" i="3" s="1"/>
  <c r="I79" i="3" s="1"/>
  <c r="H78" i="3" a="1"/>
  <c r="H78" i="3" s="1"/>
  <c r="I78" i="3" s="1"/>
  <c r="H77" i="3" a="1"/>
  <c r="H77" i="3" s="1"/>
  <c r="I77" i="3" s="1"/>
  <c r="H76" i="3" a="1"/>
  <c r="H76" i="3" s="1"/>
  <c r="I76" i="3" s="1"/>
  <c r="H75" i="3" a="1"/>
  <c r="H75" i="3" s="1"/>
  <c r="I75" i="3" s="1"/>
  <c r="H74" i="3" a="1"/>
  <c r="H74" i="3" s="1"/>
  <c r="I74" i="3" s="1"/>
  <c r="H73" i="3" a="1"/>
  <c r="H73" i="3" s="1"/>
  <c r="I73" i="3" s="1"/>
  <c r="H69" i="3" a="1"/>
  <c r="H69" i="3" s="1"/>
  <c r="I69" i="3" s="1"/>
  <c r="H68" i="3" a="1"/>
  <c r="H68" i="3" s="1"/>
  <c r="I68" i="3" s="1"/>
  <c r="H67" i="3" a="1"/>
  <c r="H67" i="3" s="1"/>
  <c r="I67" i="3" s="1"/>
  <c r="H65" i="3" a="1"/>
  <c r="H65" i="3" s="1"/>
  <c r="I65" i="3" s="1"/>
  <c r="H64" i="3" a="1"/>
  <c r="H64" i="3" s="1"/>
  <c r="I64" i="3" s="1"/>
  <c r="H63" i="3" a="1"/>
  <c r="H63" i="3" s="1"/>
  <c r="I63" i="3" s="1"/>
  <c r="H62" i="3" a="1"/>
  <c r="H62" i="3" s="1"/>
  <c r="I62" i="3" s="1"/>
  <c r="H61" i="3" a="1"/>
  <c r="H61" i="3" s="1"/>
  <c r="I61" i="3" s="1"/>
  <c r="H60" i="3" a="1"/>
  <c r="H60" i="3" s="1"/>
  <c r="I60" i="3" s="1"/>
  <c r="H59" i="3" a="1"/>
  <c r="H59" i="3" s="1"/>
  <c r="I59" i="3" s="1"/>
  <c r="H58" i="3" a="1"/>
  <c r="H58" i="3" s="1"/>
  <c r="I58" i="3" s="1"/>
  <c r="H56" i="3" a="1"/>
  <c r="H56" i="3" s="1"/>
  <c r="I56" i="3" s="1"/>
  <c r="H54" i="3" a="1"/>
  <c r="H54" i="3" s="1"/>
  <c r="I54" i="3" s="1"/>
  <c r="H53" i="3" a="1"/>
  <c r="H53" i="3" s="1"/>
  <c r="I53" i="3" s="1"/>
  <c r="I39" i="3"/>
  <c r="I38" i="3"/>
  <c r="I37" i="3"/>
  <c r="I34" i="3"/>
  <c r="H33" i="3" a="1"/>
  <c r="H33" i="3" s="1"/>
  <c r="B89" i="3"/>
  <c r="B22" i="3" s="1"/>
  <c r="C89" i="3"/>
  <c r="C22" i="3" s="1"/>
  <c r="B90" i="3"/>
  <c r="C90" i="3"/>
  <c r="B91" i="3"/>
  <c r="C91" i="3"/>
  <c r="B93" i="3"/>
  <c r="B24" i="3" s="1"/>
  <c r="C93" i="3"/>
  <c r="C24" i="3" s="1"/>
  <c r="B94" i="3"/>
  <c r="C94" i="3"/>
  <c r="B95" i="3"/>
  <c r="C95" i="3"/>
  <c r="B25" i="3"/>
  <c r="C97" i="3"/>
  <c r="C25" i="3" s="1"/>
  <c r="C98" i="3"/>
  <c r="C99" i="3"/>
  <c r="J97" i="3" l="1"/>
  <c r="J98" i="3"/>
  <c r="J99" i="3"/>
  <c r="B84" i="3" l="1"/>
  <c r="B20" i="3" s="1"/>
  <c r="B86" i="3"/>
  <c r="B21" i="3" s="1"/>
  <c r="P76" i="3"/>
  <c r="P75" i="3"/>
  <c r="M76" i="3"/>
  <c r="O76" i="3" s="1"/>
  <c r="M75" i="3"/>
  <c r="O75" i="3" s="1"/>
  <c r="J76" i="3"/>
  <c r="J75" i="3"/>
  <c r="C76" i="3"/>
  <c r="B76" i="3"/>
  <c r="C75" i="3"/>
  <c r="B75" i="3"/>
  <c r="P84" i="3"/>
  <c r="J38" i="3"/>
  <c r="C53" i="3"/>
  <c r="C12" i="3" s="1"/>
  <c r="C38" i="3"/>
  <c r="C34" i="3"/>
  <c r="B34" i="3"/>
  <c r="J34" i="3"/>
  <c r="J86" i="3"/>
  <c r="C82" i="3"/>
  <c r="C19" i="3" s="1"/>
  <c r="C83" i="3"/>
  <c r="C84" i="3"/>
  <c r="C20" i="3" s="1"/>
  <c r="C86" i="3"/>
  <c r="C21" i="3" s="1"/>
  <c r="C113" i="3"/>
  <c r="C114" i="3"/>
  <c r="C116" i="3"/>
  <c r="C117" i="3"/>
  <c r="C118" i="3"/>
  <c r="C119" i="3"/>
  <c r="C120" i="3"/>
  <c r="C122" i="3"/>
  <c r="C123" i="3"/>
  <c r="C124" i="3"/>
  <c r="C125" i="3"/>
  <c r="C126" i="3"/>
  <c r="C23" i="3" s="1"/>
  <c r="C127" i="3"/>
  <c r="C131" i="3"/>
  <c r="C134" i="3"/>
  <c r="C67" i="3"/>
  <c r="C68" i="3"/>
  <c r="C16" i="3" s="1"/>
  <c r="C69" i="3"/>
  <c r="C70" i="3"/>
  <c r="C73" i="3"/>
  <c r="C74" i="3"/>
  <c r="C77" i="3"/>
  <c r="C78" i="3"/>
  <c r="C18" i="3" s="1"/>
  <c r="C79" i="3"/>
  <c r="C80" i="3"/>
  <c r="C81" i="3"/>
  <c r="B23" i="3"/>
  <c r="B77" i="3"/>
  <c r="B78" i="3"/>
  <c r="B18" i="3" s="1"/>
  <c r="B79" i="3"/>
  <c r="B80" i="3"/>
  <c r="B81" i="3"/>
  <c r="B82" i="3"/>
  <c r="B19" i="3" s="1"/>
  <c r="P77" i="3"/>
  <c r="M77" i="3"/>
  <c r="O77" i="3" s="1"/>
  <c r="J77" i="3"/>
  <c r="P68" i="3"/>
  <c r="M68" i="3"/>
  <c r="O68" i="3" s="1"/>
  <c r="J68" i="3"/>
  <c r="B68" i="3"/>
  <c r="B16" i="3" s="1"/>
  <c r="J21" i="3" l="1"/>
  <c r="I21" i="3"/>
  <c r="O131" i="3"/>
  <c r="O134" i="3"/>
  <c r="O126" i="3"/>
  <c r="I23" i="3" s="1"/>
  <c r="P127" i="3"/>
  <c r="J25" i="3" s="1"/>
  <c r="G25" i="3" s="1"/>
  <c r="O124" i="3"/>
  <c r="O127" i="3"/>
  <c r="I25" i="3" s="1"/>
  <c r="P134" i="3"/>
  <c r="P131" i="3"/>
  <c r="P126" i="3"/>
  <c r="J23" i="3" s="1"/>
  <c r="G23" i="3" s="1"/>
  <c r="P125" i="3"/>
  <c r="O125" i="3"/>
  <c r="P124" i="3"/>
  <c r="O123" i="3"/>
  <c r="P123" i="3"/>
  <c r="J20" i="3" l="1"/>
  <c r="I22" i="3"/>
  <c r="I20" i="3"/>
  <c r="J22" i="3"/>
  <c r="G22" i="3" s="1"/>
  <c r="P54" i="3" l="1"/>
  <c r="M54" i="3"/>
  <c r="O54" i="3" s="1"/>
  <c r="J54" i="3"/>
  <c r="C54" i="3"/>
  <c r="B54" i="3"/>
  <c r="J58" i="3"/>
  <c r="J39" i="3"/>
  <c r="C39" i="3"/>
  <c r="O120" i="3" l="1"/>
  <c r="P120" i="3"/>
  <c r="G21" i="3"/>
  <c r="P83" i="3"/>
  <c r="J83" i="3"/>
  <c r="B83" i="3"/>
  <c r="P33" i="3"/>
  <c r="J9" i="3" s="1"/>
  <c r="P53" i="3"/>
  <c r="P56" i="3"/>
  <c r="P58" i="3"/>
  <c r="P59" i="3"/>
  <c r="P60" i="3"/>
  <c r="P61" i="3"/>
  <c r="P62" i="3"/>
  <c r="P63" i="3"/>
  <c r="P64" i="3"/>
  <c r="P65" i="3"/>
  <c r="P67" i="3"/>
  <c r="P69" i="3"/>
  <c r="P70" i="3"/>
  <c r="P73" i="3"/>
  <c r="P74" i="3"/>
  <c r="P78" i="3"/>
  <c r="P79" i="3"/>
  <c r="P80" i="3"/>
  <c r="P81" i="3"/>
  <c r="P82" i="3"/>
  <c r="M65" i="3"/>
  <c r="O65" i="3" s="1"/>
  <c r="C65" i="3"/>
  <c r="B65" i="3"/>
  <c r="M79" i="3"/>
  <c r="O79" i="3" s="1"/>
  <c r="I19" i="3" l="1"/>
  <c r="J19" i="3"/>
  <c r="G19" i="3" s="1"/>
  <c r="J18" i="3"/>
  <c r="G18" i="3" s="1"/>
  <c r="J15" i="3"/>
  <c r="G20" i="3"/>
  <c r="O117" i="3"/>
  <c r="O119" i="3"/>
  <c r="O116" i="3"/>
  <c r="O118" i="3"/>
  <c r="P122" i="3"/>
  <c r="J37" i="3"/>
  <c r="M58" i="3"/>
  <c r="O58" i="3" s="1"/>
  <c r="J56" i="3"/>
  <c r="M56" i="3"/>
  <c r="O56" i="3" s="1"/>
  <c r="M53" i="3"/>
  <c r="O53" i="3" s="1"/>
  <c r="J53" i="3"/>
  <c r="M60" i="3"/>
  <c r="O60" i="3" s="1"/>
  <c r="J60" i="3"/>
  <c r="J59" i="3"/>
  <c r="M59" i="3"/>
  <c r="O59" i="3" s="1"/>
  <c r="I12" i="3" l="1"/>
  <c r="I24" i="3"/>
  <c r="P117" i="3"/>
  <c r="J17" i="3" s="1"/>
  <c r="P116" i="3"/>
  <c r="J14" i="3"/>
  <c r="P118" i="3"/>
  <c r="P114" i="3"/>
  <c r="P119" i="3"/>
  <c r="J16" i="3" s="1"/>
  <c r="J65" i="3"/>
  <c r="J82" i="3"/>
  <c r="J81" i="3"/>
  <c r="J79" i="3"/>
  <c r="O114" i="3"/>
  <c r="I13" i="3" s="1"/>
  <c r="O122" i="3"/>
  <c r="J13" i="3" l="1"/>
  <c r="G13" i="3" s="1"/>
  <c r="J12" i="3"/>
  <c r="G12" i="3" s="1"/>
  <c r="J24" i="3"/>
  <c r="G24" i="3" s="1"/>
  <c r="G14" i="3"/>
  <c r="G16" i="3"/>
  <c r="G17" i="3"/>
  <c r="J78" i="3"/>
  <c r="J80" i="3"/>
  <c r="J74" i="3"/>
  <c r="B74" i="3"/>
  <c r="M78" i="3" l="1"/>
  <c r="O78" i="3" s="1"/>
  <c r="I18" i="3" s="1"/>
  <c r="M74" i="3"/>
  <c r="O74" i="3" s="1"/>
  <c r="M62" i="3" l="1"/>
  <c r="O62" i="3" s="1"/>
  <c r="C62" i="3"/>
  <c r="C15" i="3" s="1"/>
  <c r="B62" i="3"/>
  <c r="B15" i="3" s="1"/>
  <c r="M61" i="3"/>
  <c r="O61" i="3" s="1"/>
  <c r="I14" i="3" s="1"/>
  <c r="C61" i="3"/>
  <c r="B61" i="3"/>
  <c r="B53" i="3"/>
  <c r="B12" i="3" s="1"/>
  <c r="M73" i="3"/>
  <c r="O73" i="3" s="1"/>
  <c r="I17" i="3" s="1"/>
  <c r="J62" i="3" l="1"/>
  <c r="J61" i="3"/>
  <c r="G9" i="3" l="1"/>
  <c r="G15" i="3"/>
  <c r="J33" i="3"/>
  <c r="J63" i="3"/>
  <c r="J64" i="3"/>
  <c r="J67" i="3"/>
  <c r="J69" i="3"/>
  <c r="J70" i="3"/>
  <c r="J73" i="3"/>
  <c r="I33" i="3"/>
  <c r="C33" i="3"/>
  <c r="C9" i="3" s="1"/>
  <c r="B33" i="3"/>
  <c r="B9" i="3" s="1"/>
  <c r="B67" i="3" l="1"/>
  <c r="B69" i="3"/>
  <c r="B70" i="3"/>
  <c r="B73" i="3"/>
  <c r="M33" i="3"/>
  <c r="O33" i="3" s="1"/>
  <c r="I9" i="3" s="1"/>
  <c r="M63" i="3"/>
  <c r="O63" i="3" s="1"/>
  <c r="M64" i="3"/>
  <c r="O64" i="3" s="1"/>
  <c r="M67" i="3"/>
  <c r="O67" i="3" s="1"/>
  <c r="M69" i="3"/>
  <c r="O69" i="3" s="1"/>
  <c r="M70" i="3"/>
  <c r="O70" i="3" s="1"/>
  <c r="I15" i="3" l="1"/>
  <c r="I16" i="3"/>
  <c r="C37" i="3"/>
  <c r="C10" i="3" s="1"/>
  <c r="C11" i="3"/>
  <c r="C56" i="3"/>
  <c r="C13" i="3" s="1"/>
  <c r="C58" i="3"/>
  <c r="C14" i="3" s="1"/>
  <c r="C59" i="3"/>
  <c r="C60" i="3"/>
  <c r="C63" i="3"/>
  <c r="C64" i="3"/>
  <c r="B11" i="3"/>
  <c r="B56" i="3"/>
  <c r="B13" i="3" s="1"/>
  <c r="B58" i="3"/>
  <c r="B14" i="3" s="1"/>
  <c r="B59" i="3"/>
  <c r="B60" i="3"/>
  <c r="B63" i="3"/>
  <c r="B64" i="3"/>
  <c r="P113" i="3"/>
  <c r="J11" i="3" s="1"/>
  <c r="G11" i="3" s="1"/>
  <c r="J10" i="3" l="1"/>
  <c r="G10" i="3" s="1"/>
  <c r="O113" i="3"/>
  <c r="I11" i="3" s="1"/>
  <c r="I10" i="3" l="1"/>
  <c r="I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<sst xmlns="http://schemas.openxmlformats.org/spreadsheetml/2006/main" count="696" uniqueCount="72">
  <si>
    <t xml:space="preserve">Title </t>
  </si>
  <si>
    <t>On the Night You were Born</t>
  </si>
  <si>
    <t>ISBN</t>
  </si>
  <si>
    <t>Author</t>
  </si>
  <si>
    <t>List Price</t>
  </si>
  <si>
    <t>Nancy Tillman</t>
  </si>
  <si>
    <t>Deborah Diesen</t>
  </si>
  <si>
    <t>Nick Bruel</t>
  </si>
  <si>
    <t>William Steig</t>
  </si>
  <si>
    <t>Bad Kitty</t>
  </si>
  <si>
    <t>Brown Bear &amp; Friends</t>
  </si>
  <si>
    <t>Bill Martin Jr / Eric Carle</t>
  </si>
  <si>
    <t>Natalie Portman</t>
  </si>
  <si>
    <t>Natalie Portman's Fables</t>
  </si>
  <si>
    <t>List Price Currency</t>
  </si>
  <si>
    <t>GBP</t>
  </si>
  <si>
    <t>EUR</t>
  </si>
  <si>
    <t>USD</t>
  </si>
  <si>
    <t>The Pout-Pout Fish Collection</t>
  </si>
  <si>
    <t>A Bad Kitty Christmas</t>
  </si>
  <si>
    <t>CAD</t>
  </si>
  <si>
    <t>vendor</t>
  </si>
  <si>
    <t>Year</t>
  </si>
  <si>
    <t>Month</t>
  </si>
  <si>
    <t>Report Month</t>
  </si>
  <si>
    <t>Title</t>
  </si>
  <si>
    <t>Net Quantity</t>
  </si>
  <si>
    <t>Currency Code</t>
  </si>
  <si>
    <t>Royalty Rate %</t>
  </si>
  <si>
    <t>Net Royalty Contract Currency</t>
  </si>
  <si>
    <t>Net Revenue Contract Currency</t>
  </si>
  <si>
    <t>ROYALTY EARNED IN PERIOD</t>
  </si>
  <si>
    <t>Sold as</t>
  </si>
  <si>
    <t>Distribution Channel</t>
  </si>
  <si>
    <t>Net Sales</t>
  </si>
  <si>
    <t>Net Royalty</t>
  </si>
  <si>
    <t>Conversion Rate</t>
  </si>
  <si>
    <t>Pack</t>
  </si>
  <si>
    <t>Direct</t>
  </si>
  <si>
    <t>Trade</t>
  </si>
  <si>
    <t>single-card</t>
  </si>
  <si>
    <t>Gross Sales</t>
  </si>
  <si>
    <t>The One and Only Shrek!</t>
  </si>
  <si>
    <t>Net Unit Price</t>
  </si>
  <si>
    <t>Macmillan US</t>
  </si>
  <si>
    <t>A Sick Day for Amos McGee</t>
  </si>
  <si>
    <t>Philip C. Stead</t>
  </si>
  <si>
    <t>Currency</t>
  </si>
  <si>
    <t>Amazon</t>
  </si>
  <si>
    <t>The Pout-Pout Fish</t>
  </si>
  <si>
    <t>Launch Date</t>
  </si>
  <si>
    <t>Club</t>
  </si>
  <si>
    <t>Bundle</t>
  </si>
  <si>
    <t>We Are Water Protectors</t>
  </si>
  <si>
    <t>Carole Lindstrom</t>
  </si>
  <si>
    <t>Doggo and Pupper Collection</t>
  </si>
  <si>
    <t>The Juno Valentine Collection</t>
  </si>
  <si>
    <t>The Remarkable Journey of Coyote Sunrise</t>
  </si>
  <si>
    <t>Katherine Applegate</t>
  </si>
  <si>
    <t>Eva Chen</t>
  </si>
  <si>
    <t>Dan Gemeinhart</t>
  </si>
  <si>
    <t>Starboy: Inspired by the Life and Lyrics of David Bowie</t>
  </si>
  <si>
    <t>Jami Gigot</t>
  </si>
  <si>
    <t>The Scrambled States of America</t>
  </si>
  <si>
    <t>Laurie Keller</t>
  </si>
  <si>
    <t>I'd Know You Anywhere, My Love﻿ &amp; ﻿Because You're Mine</t>
  </si>
  <si>
    <t>Nerdy Babies Collection</t>
  </si>
  <si>
    <t>Emmy Castner</t>
  </si>
  <si>
    <t>Our Universe Pack</t>
  </si>
  <si>
    <t>Stacy McAnulty</t>
  </si>
  <si>
    <t>The Christmas Book Flood</t>
  </si>
  <si>
    <t>Emily Kilgore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</si>
</sst>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7" fontId="2" fillId="3" borderId="0" xfId="0" applyNumberFormat="1" applyFont="1" applyFill="1" applyAlignment="1">
      <alignment horizontal="right"/>
    </xf>
    <xf numFmtId="49" fontId="3" fillId="3" borderId="3" xfId="0" applyNumberFormat="1" applyFont="1" applyFill="1" applyBorder="1" applyAlignment="1" applyProtection="1">
      <alignment wrapText="1"/>
      <protection locked="0"/>
    </xf>
    <xf numFmtId="49" fontId="3" fillId="3" borderId="3" xfId="0" applyNumberFormat="1" applyFont="1" applyFill="1" applyBorder="1" applyAlignment="1" applyProtection="1">
      <alignment horizontal="centerContinuous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3" fontId="2" fillId="3" borderId="3" xfId="0" applyNumberFormat="1" applyFont="1" applyFill="1" applyBorder="1"/>
    <xf numFmtId="4" fontId="2" fillId="3" borderId="3" xfId="0" applyNumberFormat="1" applyFont="1" applyFill="1" applyBorder="1"/>
    <xf numFmtId="0" fontId="2" fillId="3" borderId="3" xfId="0" applyFont="1" applyFill="1" applyBorder="1"/>
    <xf numFmtId="164" fontId="2" fillId="3" borderId="3" xfId="0" applyNumberFormat="1" applyFont="1" applyFill="1" applyBorder="1"/>
    <xf numFmtId="3" fontId="2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0" fontId="6" fillId="3" borderId="3" xfId="0" applyFont="1" applyFill="1" applyBorder="1"/>
    <xf numFmtId="1" fontId="0" fillId="0" borderId="0" xfId="0" applyNumberFormat="1"/>
    <xf numFmtId="1" fontId="2" fillId="3" borderId="3" xfId="0" applyNumberFormat="1" applyFont="1" applyFill="1" applyBorder="1"/>
    <xf numFmtId="0" fontId="6" fillId="3" borderId="3" xfId="0" applyFont="1" applyFill="1" applyBorder="1" applyAlignment="1">
      <alignment wrapText="1"/>
    </xf>
    <xf numFmtId="49" fontId="3" fillId="3" borderId="3" xfId="0" applyNumberFormat="1" applyFont="1" applyFill="1" applyBorder="1" applyProtection="1">
      <protection locked="0"/>
    </xf>
    <xf numFmtId="3" fontId="6" fillId="3" borderId="0" xfId="0" applyNumberFormat="1" applyFont="1" applyFill="1"/>
    <xf numFmtId="4" fontId="6" fillId="3" borderId="0" xfId="0" applyNumberFormat="1" applyFont="1" applyFill="1"/>
    <xf numFmtId="4" fontId="6" fillId="4" borderId="0" xfId="0" applyNumberFormat="1" applyFont="1" applyFill="1"/>
    <xf numFmtId="0" fontId="4" fillId="0" borderId="3" xfId="0" applyFont="1" applyBorder="1" applyAlignment="1" applyProtection="1">
      <alignment horizontal="left"/>
      <protection locked="0"/>
    </xf>
    <xf numFmtId="1" fontId="2" fillId="0" borderId="3" xfId="0" applyNumberFormat="1" applyFont="1" applyBorder="1"/>
    <xf numFmtId="4" fontId="4" fillId="0" borderId="3" xfId="0" applyNumberFormat="1" applyFont="1" applyBorder="1" applyAlignment="1" applyProtection="1">
      <alignment horizontal="right"/>
      <protection locked="0"/>
    </xf>
    <xf numFmtId="2" fontId="4" fillId="3" borderId="3" xfId="0" applyNumberFormat="1" applyFont="1" applyFill="1" applyBorder="1" applyAlignment="1" applyProtection="1">
      <alignment horizontal="left" vertical="top"/>
      <protection locked="0"/>
    </xf>
    <xf numFmtId="4" fontId="4" fillId="3" borderId="3" xfId="0" applyNumberFormat="1" applyFont="1" applyFill="1" applyBorder="1" applyAlignment="1" applyProtection="1">
      <alignment horizontal="right"/>
      <protection locked="0"/>
    </xf>
    <xf numFmtId="9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0" xfId="0" applyFont="1" applyFill="1" applyAlignment="1" applyProtection="1">
      <alignment horizontal="left"/>
      <protection locked="0"/>
    </xf>
    <xf numFmtId="1" fontId="2" fillId="3" borderId="0" xfId="0" applyNumberFormat="1" applyFont="1" applyFill="1"/>
    <xf numFmtId="1" fontId="2" fillId="0" borderId="0" xfId="0" applyNumberFormat="1" applyFont="1"/>
    <xf numFmtId="49" fontId="3" fillId="0" borderId="3" xfId="0" applyNumberFormat="1" applyFont="1" applyBorder="1" applyAlignment="1" applyProtection="1">
      <alignment wrapText="1"/>
      <protection locked="0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49" fontId="3" fillId="0" borderId="3" xfId="0" applyNumberFormat="1" applyFont="1" applyBorder="1" applyAlignment="1" applyProtection="1">
      <alignment horizontal="centerContinuous" wrapText="1"/>
      <protection locked="0"/>
    </xf>
    <xf numFmtId="0" fontId="0" fillId="3" borderId="0" xfId="0" applyFill="1"/>
    <xf numFmtId="4" fontId="2" fillId="3" borderId="0" xfId="0" applyNumberFormat="1" applyFont="1" applyFill="1"/>
  </cellXfs>
  <cellStyles count="4">
    <cellStyle name="Normal" xfId="0" builtinId="0"/>
    <cellStyle name="Normal 2" xfId="1" xr:uid="{3345B4C3-3B42-4C88-8C1A-C7A42C27350C}"/>
    <cellStyle name="Normal 3" xfId="2" xr:uid="{2C6FEC3B-7030-487E-AD51-8FFCF5EE4165}"/>
    <cellStyle name="Normal 4" xfId="3" xr:uid="{5D1FD6AF-FDE1-4177-8737-48F0F86AA166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content_id_query-style" pivot="0" count="3" xr9:uid="{85A4A18A-341F-4E0A-ABBE-A6F2BCC0B1BF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mcl\Yoto%20Dropbox\04%20Operations\01%20Royalty%20Reporting\US\Macmillan%20US\2023\6.%20Macmillan%20US%20Royalty%20Statement%20June%2023%20F.xlsx" TargetMode="External"/><Relationship Id="rId1" Type="http://schemas.openxmlformats.org/officeDocument/2006/relationships/externalLinkPath" Target="6.%20Macmillan%20US%20Royalty%20Statement%20June%2023%20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"/>
      <sheetName val="Sheet2"/>
    </sheetNames>
    <sheetDataSet>
      <sheetData sheetId="0"/>
      <sheetData sheetId="1">
        <row r="4">
          <cell r="A4" t="str">
            <v xml:space="preserve">Title </v>
          </cell>
          <cell r="B4" t="str">
            <v>ISBN</v>
          </cell>
          <cell r="C4" t="str">
            <v>Author</v>
          </cell>
          <cell r="D4" t="str">
            <v>List Price</v>
          </cell>
          <cell r="E4" t="str">
            <v>List Price Currency</v>
          </cell>
        </row>
        <row r="5">
          <cell r="A5" t="str">
            <v>A Bad Kitty Christmas</v>
          </cell>
          <cell r="B5">
            <v>9781427226563</v>
          </cell>
          <cell r="C5" t="str">
            <v>Nick Bruel</v>
          </cell>
          <cell r="D5">
            <v>4.99</v>
          </cell>
          <cell r="E5" t="str">
            <v>GBP</v>
          </cell>
        </row>
        <row r="6">
          <cell r="A6" t="str">
            <v>A Bad Kitty Christmas</v>
          </cell>
          <cell r="B6">
            <v>9781427226563</v>
          </cell>
          <cell r="C6" t="str">
            <v>Nick Bruel</v>
          </cell>
          <cell r="D6">
            <v>5.99</v>
          </cell>
          <cell r="E6" t="str">
            <v>EUR</v>
          </cell>
        </row>
        <row r="7">
          <cell r="A7" t="str">
            <v>A Bad Kitty Christmas</v>
          </cell>
          <cell r="B7">
            <v>9781427226563</v>
          </cell>
          <cell r="C7" t="str">
            <v>Nick Bruel</v>
          </cell>
          <cell r="D7">
            <v>5.99</v>
          </cell>
          <cell r="E7" t="str">
            <v>USD</v>
          </cell>
        </row>
        <row r="8">
          <cell r="A8" t="str">
            <v>A Bad Kitty Christmas</v>
          </cell>
          <cell r="B8">
            <v>9781427226563</v>
          </cell>
          <cell r="C8" t="str">
            <v>Nick Bruel</v>
          </cell>
          <cell r="D8">
            <v>7.99</v>
          </cell>
          <cell r="E8" t="str">
            <v>CAD</v>
          </cell>
        </row>
        <row r="9">
          <cell r="A9" t="str">
            <v>Bad Kitty</v>
          </cell>
          <cell r="B9">
            <v>9781427213631</v>
          </cell>
          <cell r="C9" t="str">
            <v>Nick Bruel</v>
          </cell>
          <cell r="D9">
            <v>4.99</v>
          </cell>
          <cell r="E9" t="str">
            <v>GBP</v>
          </cell>
        </row>
        <row r="10">
          <cell r="A10" t="str">
            <v>Bad Kitty</v>
          </cell>
          <cell r="B10">
            <v>9781427213631</v>
          </cell>
          <cell r="C10" t="str">
            <v>Nick Bruel</v>
          </cell>
          <cell r="D10">
            <v>5.99</v>
          </cell>
          <cell r="E10" t="str">
            <v>EUR</v>
          </cell>
        </row>
        <row r="11">
          <cell r="A11" t="str">
            <v>Bad Kitty</v>
          </cell>
          <cell r="B11">
            <v>9781427213631</v>
          </cell>
          <cell r="C11" t="str">
            <v>Nick Bruel</v>
          </cell>
          <cell r="D11">
            <v>5.99</v>
          </cell>
          <cell r="E11" t="str">
            <v>USD</v>
          </cell>
        </row>
        <row r="12">
          <cell r="A12" t="str">
            <v>Bad Kitty</v>
          </cell>
          <cell r="B12">
            <v>9781427213631</v>
          </cell>
          <cell r="C12" t="str">
            <v>Nick Bruel</v>
          </cell>
          <cell r="D12">
            <v>9.99</v>
          </cell>
          <cell r="E12" t="str">
            <v>CAD</v>
          </cell>
        </row>
        <row r="13">
          <cell r="A13" t="str">
            <v>Brown Bear &amp; Friends</v>
          </cell>
          <cell r="B13">
            <v>9781427203250</v>
          </cell>
          <cell r="C13" t="str">
            <v>Bill Martin Jr / Eric Carle</v>
          </cell>
          <cell r="D13">
            <v>6.99</v>
          </cell>
          <cell r="E13" t="str">
            <v>GBP</v>
          </cell>
        </row>
        <row r="14">
          <cell r="A14" t="str">
            <v>Brown Bear &amp; Friends</v>
          </cell>
          <cell r="B14">
            <v>9781427203250</v>
          </cell>
          <cell r="C14" t="str">
            <v>Bill Martin Jr / Eric Carle</v>
          </cell>
          <cell r="D14">
            <v>7.99</v>
          </cell>
          <cell r="E14" t="str">
            <v>EUR</v>
          </cell>
        </row>
        <row r="15">
          <cell r="A15" t="str">
            <v>Brown Bear &amp; Friends</v>
          </cell>
          <cell r="B15">
            <v>9781427203250</v>
          </cell>
          <cell r="C15" t="str">
            <v>Bill Martin Jr / Eric Carle</v>
          </cell>
          <cell r="D15">
            <v>8.99</v>
          </cell>
          <cell r="E15" t="str">
            <v>USD</v>
          </cell>
        </row>
        <row r="16">
          <cell r="A16" t="str">
            <v>Brown Bear &amp; Friends</v>
          </cell>
          <cell r="B16">
            <v>9781427203250</v>
          </cell>
          <cell r="C16" t="str">
            <v>Bill Martin Jr / Eric Carle</v>
          </cell>
          <cell r="D16">
            <v>11.99</v>
          </cell>
          <cell r="E16" t="str">
            <v>CAD</v>
          </cell>
        </row>
        <row r="17">
          <cell r="A17" t="str">
            <v>On the Night You were Born</v>
          </cell>
          <cell r="B17">
            <v>9781427228833</v>
          </cell>
          <cell r="C17" t="str">
            <v>Nancy Tillman</v>
          </cell>
          <cell r="D17">
            <v>4.99</v>
          </cell>
          <cell r="E17" t="str">
            <v>GBP</v>
          </cell>
        </row>
        <row r="18">
          <cell r="A18" t="str">
            <v>On the Night You were Born</v>
          </cell>
          <cell r="B18">
            <v>9781427228833</v>
          </cell>
          <cell r="C18" t="str">
            <v>Nancy Tillman</v>
          </cell>
          <cell r="D18">
            <v>5.99</v>
          </cell>
          <cell r="E18" t="str">
            <v>EUR</v>
          </cell>
        </row>
        <row r="19">
          <cell r="A19" t="str">
            <v>On the Night You were Born</v>
          </cell>
          <cell r="B19">
            <v>9781427228833</v>
          </cell>
          <cell r="C19" t="str">
            <v>Nancy Tillman</v>
          </cell>
          <cell r="D19">
            <v>5.99</v>
          </cell>
          <cell r="E19" t="str">
            <v>USD</v>
          </cell>
        </row>
        <row r="20">
          <cell r="A20" t="str">
            <v>On the Night You were Born</v>
          </cell>
          <cell r="B20">
            <v>9781427228833</v>
          </cell>
          <cell r="C20" t="str">
            <v>Nancy Tillman</v>
          </cell>
          <cell r="D20">
            <v>7.99</v>
          </cell>
          <cell r="E20" t="str">
            <v>CAD</v>
          </cell>
        </row>
        <row r="21">
          <cell r="A21" t="str">
            <v>The One and Only Shrek!</v>
          </cell>
          <cell r="B21">
            <v>9781427201539</v>
          </cell>
          <cell r="C21" t="str">
            <v>William Steig</v>
          </cell>
          <cell r="D21">
            <v>6.99</v>
          </cell>
          <cell r="E21" t="str">
            <v>GBP</v>
          </cell>
        </row>
        <row r="22">
          <cell r="A22" t="str">
            <v xml:space="preserve">The One and Only Shrek </v>
          </cell>
          <cell r="B22">
            <v>9781427201539</v>
          </cell>
          <cell r="C22" t="str">
            <v>William Steig</v>
          </cell>
          <cell r="D22">
            <v>7.99</v>
          </cell>
          <cell r="E22" t="str">
            <v>EUR</v>
          </cell>
        </row>
        <row r="23">
          <cell r="A23" t="str">
            <v xml:space="preserve">The One and Only Shrek </v>
          </cell>
          <cell r="B23">
            <v>9781427201539</v>
          </cell>
          <cell r="C23" t="str">
            <v>William Steig</v>
          </cell>
          <cell r="D23">
            <v>8.99</v>
          </cell>
          <cell r="E23" t="str">
            <v>USD</v>
          </cell>
        </row>
        <row r="24">
          <cell r="A24" t="str">
            <v xml:space="preserve">The One and Only Shrek </v>
          </cell>
          <cell r="B24">
            <v>9781427201539</v>
          </cell>
          <cell r="C24" t="str">
            <v>William Steig</v>
          </cell>
          <cell r="D24">
            <v>9.99</v>
          </cell>
          <cell r="E24" t="str">
            <v>CAD</v>
          </cell>
        </row>
        <row r="25">
          <cell r="A25" t="str">
            <v>The Pout-Pout Fish Collection</v>
          </cell>
          <cell r="B25">
            <v>9781250876751</v>
          </cell>
          <cell r="C25" t="str">
            <v>Deborah Diesen</v>
          </cell>
          <cell r="D25">
            <v>19.989999999999998</v>
          </cell>
          <cell r="E25" t="str">
            <v>GBP</v>
          </cell>
        </row>
        <row r="26">
          <cell r="A26" t="str">
            <v>The Pout-Pout Fish Collection</v>
          </cell>
          <cell r="B26">
            <v>9781250876751</v>
          </cell>
          <cell r="C26" t="str">
            <v>Deborah Diesen</v>
          </cell>
          <cell r="D26">
            <v>24.99</v>
          </cell>
          <cell r="E26" t="str">
            <v>EUR</v>
          </cell>
        </row>
        <row r="27">
          <cell r="A27" t="str">
            <v>The Pout-Pout Fish Collection</v>
          </cell>
          <cell r="B27">
            <v>9781250876751</v>
          </cell>
          <cell r="C27" t="str">
            <v>Deborah Diesen</v>
          </cell>
          <cell r="D27">
            <v>24.99</v>
          </cell>
          <cell r="E27" t="str">
            <v>USD</v>
          </cell>
        </row>
        <row r="28">
          <cell r="A28" t="str">
            <v>The Pout-Pout Fish Collection</v>
          </cell>
          <cell r="B28">
            <v>9781250876751</v>
          </cell>
          <cell r="C28" t="str">
            <v>Deborah Diesen</v>
          </cell>
          <cell r="D28">
            <v>29.99</v>
          </cell>
          <cell r="E28" t="str">
            <v>CAD</v>
          </cell>
        </row>
        <row r="29">
          <cell r="A29" t="str">
            <v>Natalie Portman's Fables</v>
          </cell>
          <cell r="B29">
            <v>9781250759481</v>
          </cell>
          <cell r="C29" t="str">
            <v>Natalie Portman</v>
          </cell>
          <cell r="D29">
            <v>4.99</v>
          </cell>
          <cell r="E29" t="str">
            <v>GBP</v>
          </cell>
        </row>
        <row r="30">
          <cell r="A30" t="str">
            <v>Natalie Portman's Fables</v>
          </cell>
          <cell r="B30">
            <v>9781250759481</v>
          </cell>
          <cell r="C30" t="str">
            <v>Natalie Portman</v>
          </cell>
          <cell r="D30">
            <v>5.99</v>
          </cell>
          <cell r="E30" t="str">
            <v>EUR</v>
          </cell>
        </row>
        <row r="31">
          <cell r="A31" t="str">
            <v>Natalie Portman's Fables</v>
          </cell>
          <cell r="B31">
            <v>9781250759481</v>
          </cell>
          <cell r="C31" t="str">
            <v>Natalie Portman</v>
          </cell>
          <cell r="D31">
            <v>5.99</v>
          </cell>
          <cell r="E31" t="str">
            <v>USD</v>
          </cell>
        </row>
        <row r="32">
          <cell r="A32" t="str">
            <v>Natalie Portman's Fables</v>
          </cell>
          <cell r="B32">
            <v>9781250759481</v>
          </cell>
          <cell r="C32" t="str">
            <v>Natalie Portman</v>
          </cell>
          <cell r="D32">
            <v>7.99</v>
          </cell>
          <cell r="E32" t="str">
            <v>CAD</v>
          </cell>
        </row>
        <row r="33">
          <cell r="A33" t="str">
            <v>A Sick Day for Amos McGee</v>
          </cell>
          <cell r="B33">
            <v>9781596434028</v>
          </cell>
          <cell r="C33" t="str">
            <v>Philip C. Stead</v>
          </cell>
          <cell r="D33">
            <v>4.99</v>
          </cell>
          <cell r="E33" t="str">
            <v>GBP</v>
          </cell>
        </row>
        <row r="34">
          <cell r="A34" t="str">
            <v>A Sick Day for Amos McGee</v>
          </cell>
          <cell r="B34">
            <v>9781596434028</v>
          </cell>
          <cell r="C34" t="str">
            <v>Philip C. Stead</v>
          </cell>
          <cell r="D34">
            <v>5.99</v>
          </cell>
          <cell r="E34" t="str">
            <v>EUR</v>
          </cell>
        </row>
        <row r="35">
          <cell r="A35" t="str">
            <v>A Sick Day for Amos McGee</v>
          </cell>
          <cell r="B35">
            <v>9781596434028</v>
          </cell>
          <cell r="C35" t="str">
            <v>Philip C. Stead</v>
          </cell>
          <cell r="D35">
            <v>5.99</v>
          </cell>
          <cell r="E35" t="str">
            <v>USD</v>
          </cell>
        </row>
        <row r="36">
          <cell r="A36" t="str">
            <v>A Sick Day for Amos McGee</v>
          </cell>
          <cell r="B36">
            <v>9781596434028</v>
          </cell>
          <cell r="C36" t="str">
            <v>Philip C. Stead</v>
          </cell>
          <cell r="D36">
            <v>7.99</v>
          </cell>
          <cell r="E36" t="str">
            <v>CAD</v>
          </cell>
        </row>
        <row r="38">
          <cell r="A38" t="str">
            <v>The Pout-Pout Fish</v>
          </cell>
          <cell r="B38">
            <v>9780374360979</v>
          </cell>
          <cell r="C38" t="str">
            <v>Deborah Diesen</v>
          </cell>
          <cell r="D38">
            <v>4.99</v>
          </cell>
          <cell r="E38" t="str">
            <v>GBP</v>
          </cell>
        </row>
        <row r="39">
          <cell r="A39" t="str">
            <v>We Are Water Protectors</v>
          </cell>
          <cell r="B39">
            <v>9781250203557</v>
          </cell>
          <cell r="C39" t="str">
            <v>Carole Lindstrom</v>
          </cell>
          <cell r="D39">
            <v>5.99</v>
          </cell>
          <cell r="E39" t="str">
            <v>GBP</v>
          </cell>
        </row>
        <row r="40">
          <cell r="A40" t="str">
            <v>The Remarkable Journey of Coyote Sunrise</v>
          </cell>
          <cell r="B40">
            <v>9781250236678</v>
          </cell>
          <cell r="C40" t="str">
            <v>Dan Gemeinhart</v>
          </cell>
        </row>
        <row r="41">
          <cell r="A41" t="str">
            <v>The Juno Valentine Collection</v>
          </cell>
          <cell r="B41">
            <v>9781250347664</v>
          </cell>
          <cell r="C41" t="str">
            <v>Eva Chen</v>
          </cell>
        </row>
        <row r="42">
          <cell r="A42" t="str">
            <v>Doggo and Pupper Collection</v>
          </cell>
          <cell r="B42">
            <v>9781250347671</v>
          </cell>
          <cell r="C42" t="str">
            <v>Katherine Applegate</v>
          </cell>
        </row>
        <row r="43">
          <cell r="A43" t="str">
            <v>Starboy: Inspired by the Life and Lyrics of David Bowie</v>
          </cell>
          <cell r="B43">
            <v>9781250800039</v>
          </cell>
          <cell r="C43" t="str">
            <v>Jami Gigot</v>
          </cell>
        </row>
        <row r="44">
          <cell r="A44" t="str">
            <v>The Scrambled States of America</v>
          </cell>
          <cell r="B44">
            <v>9781427207319</v>
          </cell>
          <cell r="C44" t="str">
            <v>Laurie Keller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uk.yotoplay.com/collections/library?author=Emily%20Kilgore" TargetMode="External"/><Relationship Id="rId2" Type="http://schemas.openxmlformats.org/officeDocument/2006/relationships/hyperlink" Target="https://ca.yotoplay.com/collections/library?author=Stacy%20McAnulty" TargetMode="External"/><Relationship Id="rId1" Type="http://schemas.openxmlformats.org/officeDocument/2006/relationships/hyperlink" Target="https://ca.yotoplay.com/collections/library?author=Stacy%20McAnulty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A5E7-B5EA-40B8-AD9E-EA691074270B}">
  <dimension ref="A1:S137"/>
  <sheetViews>
    <sheetView tabSelected="1" zoomScale="70" zoomScaleNormal="70" workbookViewId="0">
      <selection activeCell="N18" sqref="N18"/>
    </sheetView>
  </sheetViews>
  <sheetFormatPr defaultColWidth="9.140625" defaultRowHeight="15" x14ac:dyDescent="0.25"/>
  <cols>
    <col min="1" max="1" width="40.28515625" style="3" customWidth="1"/>
    <col min="2" max="2" width="19.7109375" style="3" customWidth="1"/>
    <col min="3" max="3" width="22.140625" style="3" customWidth="1"/>
    <col min="4" max="4" width="14.28515625" style="3" customWidth="1"/>
    <col min="5" max="5" width="12.7109375" style="3" customWidth="1"/>
    <col min="6" max="6" width="12" style="3" customWidth="1"/>
    <col min="7" max="8" width="11.42578125" style="3" customWidth="1"/>
    <col min="9" max="9" width="15.42578125" style="3" customWidth="1"/>
    <col min="10" max="10" width="11.7109375" style="3" customWidth="1"/>
    <col min="11" max="11" width="14.28515625" style="3" customWidth="1"/>
    <col min="12" max="12" width="13.5703125" style="3" customWidth="1"/>
    <col min="13" max="13" width="10.140625" style="3" customWidth="1"/>
    <col min="14" max="14" width="9.85546875" style="3" customWidth="1"/>
    <col min="15" max="15" width="13" style="3" customWidth="1"/>
    <col min="16" max="16" width="11.85546875" style="3" customWidth="1"/>
    <col min="17" max="16384" width="9.140625" style="3"/>
  </cols>
  <sheetData>
    <row r="1" spans="1:10" x14ac:dyDescent="0.25">
      <c r="A1" s="3" t="s">
        <v>21</v>
      </c>
      <c r="B1" s="4" t="s">
        <v>44</v>
      </c>
    </row>
    <row r="2" spans="1:10" x14ac:dyDescent="0.25">
      <c r="A2" s="3" t="s">
        <v>22</v>
      </c>
      <c r="B2" s="3">
        <v>2023</v>
      </c>
    </row>
    <row r="3" spans="1:10" x14ac:dyDescent="0.25">
      <c r="A3" s="3" t="s">
        <v>23</v>
      </c>
      <c r="B3" s="3">
        <v>12</v>
      </c>
    </row>
    <row r="5" spans="1:10" x14ac:dyDescent="0.25">
      <c r="A5" s="3" t="s">
        <v>24</v>
      </c>
      <c r="B5" s="5">
        <v>45261</v>
      </c>
    </row>
    <row r="6" spans="1:10" x14ac:dyDescent="0.25">
      <c r="A6" s="3" t="s">
        <v>47</v>
      </c>
      <c r="B6" s="4" t="s">
        <v>17</v>
      </c>
    </row>
    <row r="8" spans="1:10" ht="74.25" customHeight="1" x14ac:dyDescent="0.25">
      <c r="A8" s="6" t="s">
        <v>25</v>
      </c>
      <c r="B8" s="16" t="s">
        <v>2</v>
      </c>
      <c r="C8" s="16" t="s">
        <v>3</v>
      </c>
      <c r="D8" s="6" t="s">
        <v>26</v>
      </c>
      <c r="E8" s="6" t="s">
        <v>27</v>
      </c>
      <c r="F8" s="20" t="s">
        <v>4</v>
      </c>
      <c r="G8" s="19" t="s">
        <v>43</v>
      </c>
      <c r="H8" s="7" t="s">
        <v>28</v>
      </c>
      <c r="I8" s="6" t="s">
        <v>29</v>
      </c>
      <c r="J8" s="6" t="s">
        <v>30</v>
      </c>
    </row>
    <row r="9" spans="1:10" x14ac:dyDescent="0.25">
      <c r="A9" s="8" t="s">
        <v>19</v>
      </c>
      <c r="B9" s="18">
        <f>VLOOKUP(A9,$A$32:$C$137,2,FALSE)</f>
        <v>9781427226563</v>
      </c>
      <c r="C9" s="18" t="str">
        <f>VLOOKUP(A9,$A$32:$C$137,3,FALSE)</f>
        <v>Nick Bruel</v>
      </c>
      <c r="D9" s="9">
        <f>SUMIFS($F$32:$F$137,$A$32:$A$137,A9)</f>
        <v>319</v>
      </c>
      <c r="E9" s="11" t="s">
        <v>17</v>
      </c>
      <c r="F9" s="10">
        <v>6.99</v>
      </c>
      <c r="G9" s="10">
        <f>J9/D9</f>
        <v>5.2154379310344838</v>
      </c>
      <c r="H9" s="12">
        <v>0.25</v>
      </c>
      <c r="I9" s="10">
        <f>SUMIFS($O$32:$O$137,$A$32:$A$137,A9)</f>
        <v>415.93117500000005</v>
      </c>
      <c r="J9" s="10">
        <f>SUMIFS($P$32:$P$137,$A$32:$A$137,A9)</f>
        <v>1663.7247000000002</v>
      </c>
    </row>
    <row r="10" spans="1:10" x14ac:dyDescent="0.25">
      <c r="A10" s="8" t="s">
        <v>9</v>
      </c>
      <c r="B10" s="18">
        <f>VLOOKUP(A10,$A$32:$C$137,2,FALSE)</f>
        <v>9781427213631</v>
      </c>
      <c r="C10" s="18" t="str">
        <f>VLOOKUP(A10,$A$32:$C$137,3,FALSE)</f>
        <v>Nick Bruel</v>
      </c>
      <c r="D10" s="9">
        <f>SUMIFS($F$32:$F$137,$A$32:$A$137,A10)</f>
        <v>285</v>
      </c>
      <c r="E10" s="11" t="s">
        <v>17</v>
      </c>
      <c r="F10" s="10">
        <v>6.99</v>
      </c>
      <c r="G10" s="10">
        <f t="shared" ref="G10:G14" si="0">J10/D10</f>
        <v>5.366498554035088</v>
      </c>
      <c r="H10" s="12">
        <v>0.25</v>
      </c>
      <c r="I10" s="10">
        <f>SUMIFS($O$32:$O$137,$A$32:$A$137,A10)</f>
        <v>382.36302197500004</v>
      </c>
      <c r="J10" s="10">
        <f>SUMIFS($P$32:$P$137,$A$32:$A$137,A10)</f>
        <v>1529.4520879000002</v>
      </c>
    </row>
    <row r="11" spans="1:10" x14ac:dyDescent="0.25">
      <c r="A11" s="8" t="s">
        <v>10</v>
      </c>
      <c r="B11" s="18">
        <f>VLOOKUP(A11,$A$32:$C$137,2,FALSE)</f>
        <v>9781427203250</v>
      </c>
      <c r="C11" s="18" t="str">
        <f>VLOOKUP(A11,$A$32:$C$137,3,FALSE)</f>
        <v>Bill Martin Jr / Eric Carle</v>
      </c>
      <c r="D11" s="9">
        <f>SUMIFS($F$32:$F$137,$A$32:$A$137,A11)</f>
        <v>3396</v>
      </c>
      <c r="E11" s="11" t="s">
        <v>17</v>
      </c>
      <c r="F11" s="10">
        <v>9.99</v>
      </c>
      <c r="G11" s="10">
        <f t="shared" si="0"/>
        <v>6.7100319792108385</v>
      </c>
      <c r="H11" s="12">
        <v>0.25</v>
      </c>
      <c r="I11" s="10">
        <f>SUMIFS($O$32:$O$137,$A$32:$A$137,A11)</f>
        <v>5696.8171503500016</v>
      </c>
      <c r="J11" s="10">
        <f>SUMIFS($P$32:$P$137,$A$32:$A$137,A11)</f>
        <v>22787.268601400006</v>
      </c>
    </row>
    <row r="12" spans="1:10" x14ac:dyDescent="0.25">
      <c r="A12" s="8" t="s">
        <v>13</v>
      </c>
      <c r="B12" s="18">
        <f>VLOOKUP(A12,$A$32:$C$137,2,FALSE)</f>
        <v>9781250759481</v>
      </c>
      <c r="C12" s="18" t="str">
        <f>VLOOKUP(A12,$A$32:$C$137,3,FALSE)</f>
        <v>Natalie Portman</v>
      </c>
      <c r="D12" s="9">
        <f>SUMIFS($F$32:$F$137,$A$32:$A$137,A12)</f>
        <v>238</v>
      </c>
      <c r="E12" s="11" t="s">
        <v>17</v>
      </c>
      <c r="F12" s="10">
        <v>6.99</v>
      </c>
      <c r="G12" s="10">
        <f t="shared" si="0"/>
        <v>5.4281706651260517</v>
      </c>
      <c r="H12" s="12">
        <v>0.25</v>
      </c>
      <c r="I12" s="10">
        <f>SUMIFS($O$32:$O$137,$A$32:$A$137,A12)</f>
        <v>322.97615457500007</v>
      </c>
      <c r="J12" s="10">
        <f>SUMIFS($P$32:$P$137,$A$32:$A$137,A12)</f>
        <v>1291.9046183000003</v>
      </c>
    </row>
    <row r="13" spans="1:10" x14ac:dyDescent="0.25">
      <c r="A13" s="8" t="s">
        <v>1</v>
      </c>
      <c r="B13" s="18">
        <f>VLOOKUP(A13,$A$32:$C$137,2,FALSE)</f>
        <v>9781427228833</v>
      </c>
      <c r="C13" s="18" t="str">
        <f>VLOOKUP(A13,$A$32:$C$137,3,FALSE)</f>
        <v>Nancy Tillman</v>
      </c>
      <c r="D13" s="9">
        <f>SUMIFS($F$32:$F$137,$A$32:$A$137,A13)</f>
        <v>427</v>
      </c>
      <c r="E13" s="11" t="s">
        <v>17</v>
      </c>
      <c r="F13" s="10">
        <v>4.99</v>
      </c>
      <c r="G13" s="10">
        <f t="shared" si="0"/>
        <v>4.1688468419203764</v>
      </c>
      <c r="H13" s="12">
        <v>0.25</v>
      </c>
      <c r="I13" s="10">
        <f>SUMIFS($O$32:$O$137,$A$32:$A$137,A13)</f>
        <v>445.02440037500014</v>
      </c>
      <c r="J13" s="10">
        <f>SUMIFS($P$32:$P$137,$A$32:$A$137,A13)</f>
        <v>1780.0976015000006</v>
      </c>
    </row>
    <row r="14" spans="1:10" x14ac:dyDescent="0.25">
      <c r="A14" s="8" t="s">
        <v>42</v>
      </c>
      <c r="B14" s="18">
        <f>VLOOKUP(A14,$A$32:$C$137,2,FALSE)</f>
        <v>9781427201539</v>
      </c>
      <c r="C14" s="18" t="str">
        <f>VLOOKUP(A14,$A$32:$C$137,3,FALSE)</f>
        <v>William Steig</v>
      </c>
      <c r="D14" s="9">
        <f>SUMIFS($F$32:$F$137,$A$32:$A$137,A14)</f>
        <v>144</v>
      </c>
      <c r="E14" s="11" t="s">
        <v>17</v>
      </c>
      <c r="F14" s="10">
        <v>9.99</v>
      </c>
      <c r="G14" s="10">
        <f t="shared" si="0"/>
        <v>8.9521530118055583</v>
      </c>
      <c r="H14" s="12">
        <v>0.25</v>
      </c>
      <c r="I14" s="10">
        <f>SUMIFS($O$32:$O$137,$A$32:$A$137,A14)</f>
        <v>322.27750842500012</v>
      </c>
      <c r="J14" s="10">
        <f>SUMIFS($P$32:$P$137,$A$32:$A$137,A14)</f>
        <v>1289.1100337000005</v>
      </c>
    </row>
    <row r="15" spans="1:10" x14ac:dyDescent="0.25">
      <c r="A15" s="8" t="s">
        <v>18</v>
      </c>
      <c r="B15" s="18">
        <f>VLOOKUP(A15,$A$32:$C$137,2,FALSE)</f>
        <v>9781250876751</v>
      </c>
      <c r="C15" s="18" t="str">
        <f>VLOOKUP(A15,$A$32:$C$137,3,FALSE)</f>
        <v>Deborah Diesen</v>
      </c>
      <c r="D15" s="9">
        <f>SUMIFS($F$32:$F$137,$A$32:$A$137,A15)</f>
        <v>688</v>
      </c>
      <c r="E15" s="11" t="s">
        <v>17</v>
      </c>
      <c r="F15" s="10">
        <v>24.99</v>
      </c>
      <c r="G15" s="10">
        <f>J15/D15</f>
        <v>23.293380166569762</v>
      </c>
      <c r="H15" s="12">
        <v>0.25</v>
      </c>
      <c r="I15" s="10">
        <f>SUMIFS($O$32:$O$137,$A$32:$A$137,A15)</f>
        <v>4006.4613886499992</v>
      </c>
      <c r="J15" s="10">
        <f>SUMIFS($P$32:$P$137,$A$32:$A$137,A15)</f>
        <v>16025.845554599997</v>
      </c>
    </row>
    <row r="16" spans="1:10" x14ac:dyDescent="0.25">
      <c r="A16" s="8" t="s">
        <v>45</v>
      </c>
      <c r="B16" s="18">
        <f>VLOOKUP(A16,$A$32:$C$137,2,FALSE)</f>
        <v>9781596434028</v>
      </c>
      <c r="C16" s="18" t="str">
        <f>VLOOKUP(A16,$A$32:$C$137,3,FALSE)</f>
        <v>Philip C. Stead</v>
      </c>
      <c r="D16" s="9">
        <f>SUMIFS($F$32:$F$137,$A$32:$A$137,A16)</f>
        <v>181</v>
      </c>
      <c r="E16" s="11" t="s">
        <v>17</v>
      </c>
      <c r="F16" s="10">
        <v>6.99</v>
      </c>
      <c r="G16" s="10">
        <f t="shared" ref="G16:G26" si="1">J16/D16</f>
        <v>5.4647288099447513</v>
      </c>
      <c r="H16" s="12">
        <v>0.25</v>
      </c>
      <c r="I16" s="10">
        <f>SUMIFS($O$32:$O$137,$A$32:$A$137,A16)</f>
        <v>247.27897865</v>
      </c>
      <c r="J16" s="10">
        <f>SUMIFS($P$32:$P$137,$A$32:$A$137,A16)</f>
        <v>989.1159146</v>
      </c>
    </row>
    <row r="17" spans="1:16" x14ac:dyDescent="0.25">
      <c r="A17" s="8" t="s">
        <v>49</v>
      </c>
      <c r="B17" s="18">
        <f>VLOOKUP(A17,$A$32:$C$137,2,FALSE)</f>
        <v>9780374360979</v>
      </c>
      <c r="C17" s="18" t="str">
        <f>VLOOKUP(A17,$A$32:$C$137,3,FALSE)</f>
        <v>Deborah Diesen</v>
      </c>
      <c r="D17" s="9">
        <f>SUMIFS($F$32:$F$137,$A$32:$A$137,A17)</f>
        <v>1025</v>
      </c>
      <c r="E17" s="11" t="s">
        <v>17</v>
      </c>
      <c r="F17" s="10">
        <v>6.99</v>
      </c>
      <c r="G17" s="10">
        <f t="shared" si="1"/>
        <v>5.5854350285853647</v>
      </c>
      <c r="H17" s="12">
        <v>0.25</v>
      </c>
      <c r="I17" s="10">
        <f>SUMIFS($O$32:$O$137,$A$32:$A$137,A17)</f>
        <v>1431.2677260749997</v>
      </c>
      <c r="J17" s="10">
        <f>SUMIFS($P$32:$P$137,$A$32:$A$137,A17)</f>
        <v>5725.0709042999988</v>
      </c>
    </row>
    <row r="18" spans="1:16" x14ac:dyDescent="0.25">
      <c r="A18" s="8" t="s">
        <v>53</v>
      </c>
      <c r="B18" s="18">
        <f>VLOOKUP(A18,$A$32:$C$137,2,FALSE)</f>
        <v>9781250203557</v>
      </c>
      <c r="C18" s="18" t="str">
        <f>VLOOKUP(A18,$A$32:$C$137,3,FALSE)</f>
        <v>Carole Lindstrom</v>
      </c>
      <c r="D18" s="9">
        <f>SUMIFS($F$32:$F$137,$A$32:$A$137,A18)</f>
        <v>50</v>
      </c>
      <c r="E18" s="11" t="s">
        <v>17</v>
      </c>
      <c r="F18" s="10">
        <v>6.99</v>
      </c>
      <c r="G18" s="10">
        <f t="shared" si="1"/>
        <v>6.2124247860000006</v>
      </c>
      <c r="H18" s="12">
        <v>0.25</v>
      </c>
      <c r="I18" s="10">
        <f>SUMIFS($O$32:$O$137,$A$32:$A$137,A18)</f>
        <v>77.655309825000003</v>
      </c>
      <c r="J18" s="10">
        <f>SUMIFS($P$32:$P$137,$A$32:$A$137,A18)</f>
        <v>310.62123930000001</v>
      </c>
    </row>
    <row r="19" spans="1:16" x14ac:dyDescent="0.25">
      <c r="A19" s="8" t="s">
        <v>55</v>
      </c>
      <c r="B19" s="18">
        <f>VLOOKUP(A19,$A$32:$C$137,2,FALSE)</f>
        <v>9781250347671</v>
      </c>
      <c r="C19" s="18" t="str">
        <f>VLOOKUP(A19,$A$32:$C$137,3,FALSE)</f>
        <v>Katherine Applegate</v>
      </c>
      <c r="D19" s="9">
        <f>SUMIFS($F$32:$F$137,$A$32:$A$137,A19)</f>
        <v>110</v>
      </c>
      <c r="E19" s="11" t="s">
        <v>17</v>
      </c>
      <c r="F19" s="10">
        <v>6.99</v>
      </c>
      <c r="G19" s="10">
        <f t="shared" si="1"/>
        <v>6.0729854954545459</v>
      </c>
      <c r="H19" s="12">
        <v>0.25</v>
      </c>
      <c r="I19" s="10">
        <f>SUMIFS($O$32:$O$137,$A$32:$A$137,A19)</f>
        <v>167.00710112500002</v>
      </c>
      <c r="J19" s="10">
        <f>SUMIFS($P$32:$P$137,$A$32:$A$137,A19)</f>
        <v>668.02840450000008</v>
      </c>
    </row>
    <row r="20" spans="1:16" x14ac:dyDescent="0.25">
      <c r="A20" s="8" t="s">
        <v>56</v>
      </c>
      <c r="B20" s="18">
        <f>VLOOKUP(A20,$A$32:$C$137,2,FALSE)</f>
        <v>9781250347664</v>
      </c>
      <c r="C20" s="18" t="str">
        <f>VLOOKUP(A20,$A$32:$C$137,3,FALSE)</f>
        <v>Eva Chen</v>
      </c>
      <c r="D20" s="9">
        <f>SUMIFS($F$32:$F$137,$A$32:$A$137,A20)</f>
        <v>163</v>
      </c>
      <c r="E20" s="11" t="s">
        <v>17</v>
      </c>
      <c r="F20" s="10">
        <v>6.99</v>
      </c>
      <c r="G20" s="10">
        <f t="shared" si="1"/>
        <v>5.2781778319018402</v>
      </c>
      <c r="H20" s="12">
        <v>0.25</v>
      </c>
      <c r="I20" s="10">
        <f>SUMIFS($O$32:$O$137,$A$32:$A$137,A20)</f>
        <v>215.08574664999998</v>
      </c>
      <c r="J20" s="10">
        <f>SUMIFS($P$32:$P$137,$A$32:$A$137,A20)</f>
        <v>860.3429865999999</v>
      </c>
    </row>
    <row r="21" spans="1:16" x14ac:dyDescent="0.25">
      <c r="A21" s="8" t="s">
        <v>57</v>
      </c>
      <c r="B21" s="18">
        <f>VLOOKUP(A21,$A$32:$C$137,2,FALSE)</f>
        <v>9781250236678</v>
      </c>
      <c r="C21" s="18" t="str">
        <f>VLOOKUP(A21,$A$32:$C$137,3,FALSE)</f>
        <v>Dan Gemeinhart</v>
      </c>
      <c r="D21" s="9">
        <f>SUMIFS($F$32:$F$137,$A$32:$A$137,A21)</f>
        <v>43</v>
      </c>
      <c r="E21" s="11" t="s">
        <v>17</v>
      </c>
      <c r="F21" s="10">
        <v>19.989999999999998</v>
      </c>
      <c r="G21" s="10">
        <f t="shared" si="1"/>
        <v>16.295158139534887</v>
      </c>
      <c r="H21" s="12">
        <v>0.25</v>
      </c>
      <c r="I21" s="10">
        <f>SUMIFS($O$32:$O$137,$A$32:$A$137,A21)</f>
        <v>175.17295000000004</v>
      </c>
      <c r="J21" s="10">
        <f>SUMIFS($P$32:$P$137,$A$32:$A$137,A21)</f>
        <v>700.69180000000017</v>
      </c>
    </row>
    <row r="22" spans="1:16" x14ac:dyDescent="0.25">
      <c r="A22" s="8" t="s">
        <v>61</v>
      </c>
      <c r="B22" s="18">
        <f>VLOOKUP(A22,$A$32:$C$137,2,FALSE)</f>
        <v>9781250800039</v>
      </c>
      <c r="C22" s="18" t="str">
        <f>VLOOKUP(A22,$A$32:$C$137,3,FALSE)</f>
        <v>Jami Gigot</v>
      </c>
      <c r="D22" s="9">
        <f>SUMIFS($F$32:$F$137,$A$32:$A$137,A22)</f>
        <v>154</v>
      </c>
      <c r="E22" s="11" t="s">
        <v>17</v>
      </c>
      <c r="F22" s="10">
        <v>6.99</v>
      </c>
      <c r="G22" s="10">
        <f t="shared" si="1"/>
        <v>5.5813737896103888</v>
      </c>
      <c r="H22" s="12">
        <v>0.25</v>
      </c>
      <c r="I22" s="10">
        <f>SUMIFS($O$32:$O$137,$A$32:$A$137,A22)</f>
        <v>214.88289089999998</v>
      </c>
      <c r="J22" s="10">
        <f>SUMIFS($P$32:$P$137,$A$32:$A$137,A22)</f>
        <v>859.53156359999991</v>
      </c>
    </row>
    <row r="23" spans="1:16" x14ac:dyDescent="0.25">
      <c r="A23" s="8" t="s">
        <v>63</v>
      </c>
      <c r="B23" s="18">
        <f>VLOOKUP(A23,$A$32:$C$137,2,FALSE)</f>
        <v>9781427207319</v>
      </c>
      <c r="C23" s="18" t="str">
        <f>VLOOKUP(A23,$A$32:$C$137,3,FALSE)</f>
        <v>Laurie Keller</v>
      </c>
      <c r="D23" s="9">
        <f>SUMIFS($F$32:$F$137,$A$32:$A$137,A23)</f>
        <v>417</v>
      </c>
      <c r="E23" s="11" t="s">
        <v>17</v>
      </c>
      <c r="F23" s="10">
        <v>9.99</v>
      </c>
      <c r="G23" s="10">
        <f t="shared" si="1"/>
        <v>5.1061151079136691</v>
      </c>
      <c r="H23" s="12">
        <v>0.25</v>
      </c>
      <c r="I23" s="10">
        <f>SUMIFS($O$32:$O$137,$A$32:$A$137,A23)</f>
        <v>532.3125</v>
      </c>
      <c r="J23" s="10">
        <f>SUMIFS($P$32:$P$137,$A$32:$A$137,A23)</f>
        <v>2129.25</v>
      </c>
    </row>
    <row r="24" spans="1:16" x14ac:dyDescent="0.25">
      <c r="A24" s="8" t="s">
        <v>65</v>
      </c>
      <c r="B24" s="18">
        <f>VLOOKUP(A24,$A$32:$C$137,2,FALSE)</f>
        <v>9781250351333</v>
      </c>
      <c r="C24" s="18" t="str">
        <f>VLOOKUP(A24,$A$32:$C$137,3,FALSE)</f>
        <v>Nancy Tillman</v>
      </c>
      <c r="D24" s="9">
        <f>SUMIFS($F$32:$F$137,$A$32:$A$137,A24)</f>
        <v>181</v>
      </c>
      <c r="E24" s="11" t="s">
        <v>17</v>
      </c>
      <c r="F24" s="10">
        <v>6.99</v>
      </c>
      <c r="G24" s="10">
        <f t="shared" si="1"/>
        <v>5.3497947712707177</v>
      </c>
      <c r="H24" s="12">
        <v>0.25</v>
      </c>
      <c r="I24" s="10">
        <f>SUMIFS($O$32:$O$137,$A$32:$A$137,A24)</f>
        <v>242.07821339999998</v>
      </c>
      <c r="J24" s="10">
        <f>SUMIFS($P$32:$P$137,$A$32:$A$137,A24)</f>
        <v>968.31285359999993</v>
      </c>
    </row>
    <row r="25" spans="1:16" x14ac:dyDescent="0.25">
      <c r="A25" s="8" t="s">
        <v>66</v>
      </c>
      <c r="B25" s="18">
        <f>VLOOKUP(A25,$A$32:$C$137,2,FALSE)</f>
        <v>9781250351340</v>
      </c>
      <c r="C25" s="18" t="str">
        <f>VLOOKUP(A25,$A$32:$C$137,3,FALSE)</f>
        <v>Emmy Castner</v>
      </c>
      <c r="D25" s="9">
        <f>SUMIFS($F$32:$F$137,$A$32:$A$137,A25)</f>
        <v>705</v>
      </c>
      <c r="E25" s="11" t="s">
        <v>17</v>
      </c>
      <c r="F25" s="10">
        <v>9.99</v>
      </c>
      <c r="G25" s="10">
        <f t="shared" si="1"/>
        <v>5.9485716982978731</v>
      </c>
      <c r="H25" s="12">
        <v>0.25</v>
      </c>
      <c r="I25" s="10">
        <f>SUMIFS($O$32:$O$137,$A$32:$A$137,A25)</f>
        <v>1048.4357618250001</v>
      </c>
      <c r="J25" s="10">
        <f>SUMIFS($P$32:$P$137,$A$32:$A$137,A25)</f>
        <v>4193.7430473000004</v>
      </c>
    </row>
    <row r="26" spans="1:16" x14ac:dyDescent="0.25">
      <c r="A26" s="24" t="s">
        <v>68</v>
      </c>
      <c r="B26" s="18">
        <f>VLOOKUP(A26,$A$32:$C$137,2,FALSE)</f>
        <v>9781250366191</v>
      </c>
      <c r="C26" s="18" t="str">
        <f>VLOOKUP(A26,$A$32:$C$137,3,FALSE)</f>
        <v>Stacy McAnulty</v>
      </c>
      <c r="D26" s="9">
        <f>SUMIFS($F$32:$F$137,$A$32:$A$137,A26)</f>
        <v>1679</v>
      </c>
      <c r="E26" s="11" t="s">
        <v>17</v>
      </c>
      <c r="F26" s="10">
        <v>29.99</v>
      </c>
      <c r="G26" s="10">
        <f t="shared" si="1"/>
        <v>28.655076781715302</v>
      </c>
      <c r="H26" s="12">
        <v>0.25</v>
      </c>
      <c r="I26" s="10">
        <f>SUMIFS($O$32:$O$137,$A$32:$A$137,A26)</f>
        <v>12027.968479124998</v>
      </c>
      <c r="J26" s="10">
        <f>SUMIFS($P$32:$P$137,$A$32:$A$137,A26)</f>
        <v>48111.873916499993</v>
      </c>
    </row>
    <row r="27" spans="1:16" x14ac:dyDescent="0.25">
      <c r="A27" s="24" t="s">
        <v>70</v>
      </c>
      <c r="B27" s="18">
        <f>VLOOKUP(A27,$A$32:$C$137,2,FALSE)</f>
        <v>0</v>
      </c>
      <c r="C27" s="18" t="str">
        <f>VLOOKUP(A27,$A$32:$C$137,3,FALSE)</f>
        <v>Emily Kilgore</v>
      </c>
      <c r="D27" s="9">
        <f>SUMIFS($F$32:$F$137,$A$32:$A$137,A27)</f>
        <v>335</v>
      </c>
      <c r="E27" s="11" t="s">
        <v>17</v>
      </c>
      <c r="F27" s="10">
        <v>6.99</v>
      </c>
      <c r="G27" s="10">
        <f t="shared" ref="G27" si="2">J27/D27</f>
        <v>5.9519434883582081</v>
      </c>
      <c r="H27" s="12">
        <v>0.25</v>
      </c>
      <c r="I27" s="10">
        <f>SUMIFS($O$32:$O$137,$A$32:$A$137,A27)</f>
        <v>498.47526714999992</v>
      </c>
      <c r="J27" s="10">
        <f>SUMIFS($P$32:$P$137,$A$32:$A$137,A27)</f>
        <v>1993.9010685999997</v>
      </c>
    </row>
    <row r="28" spans="1:16" x14ac:dyDescent="0.25">
      <c r="B28" s="31"/>
      <c r="C28" s="31"/>
      <c r="K28" s="13"/>
      <c r="L28" s="13"/>
      <c r="M28" s="13"/>
    </row>
    <row r="29" spans="1:16" x14ac:dyDescent="0.25">
      <c r="D29" s="21">
        <f>SUM(D9:D27)</f>
        <v>10540</v>
      </c>
      <c r="E29" s="14" t="s">
        <v>31</v>
      </c>
      <c r="H29" s="22"/>
      <c r="I29" s="23">
        <f>SUM(I9:I27)</f>
        <v>28469.471724075</v>
      </c>
      <c r="J29" s="22"/>
      <c r="K29" s="15"/>
      <c r="L29" s="15"/>
      <c r="M29" s="15"/>
      <c r="N29" s="15"/>
    </row>
    <row r="32" spans="1:16" ht="75" customHeight="1" x14ac:dyDescent="0.25">
      <c r="A32" s="33" t="s">
        <v>25</v>
      </c>
      <c r="B32" s="34" t="s">
        <v>2</v>
      </c>
      <c r="C32" s="34" t="s">
        <v>3</v>
      </c>
      <c r="D32" s="33" t="s">
        <v>32</v>
      </c>
      <c r="E32" s="33" t="s">
        <v>33</v>
      </c>
      <c r="F32" s="33" t="s">
        <v>26</v>
      </c>
      <c r="G32" s="33" t="s">
        <v>27</v>
      </c>
      <c r="H32" s="33" t="s">
        <v>4</v>
      </c>
      <c r="I32" s="35" t="s">
        <v>41</v>
      </c>
      <c r="J32" s="35" t="s">
        <v>43</v>
      </c>
      <c r="K32" s="33" t="s">
        <v>34</v>
      </c>
      <c r="L32" s="36" t="s">
        <v>28</v>
      </c>
      <c r="M32" s="33" t="s">
        <v>35</v>
      </c>
      <c r="N32" s="33" t="s">
        <v>36</v>
      </c>
      <c r="O32" s="33" t="s">
        <v>29</v>
      </c>
      <c r="P32" s="33" t="s">
        <v>30</v>
      </c>
    </row>
    <row r="33" spans="1:19" x14ac:dyDescent="0.25">
      <c r="A33" s="8" t="s">
        <v>19</v>
      </c>
      <c r="B33" s="18">
        <f>IFERROR(VLOOKUP(A33,Sheet2!$A$1:$E$76,2,FALSE),0)</f>
        <v>9781427226563</v>
      </c>
      <c r="C33" s="18" t="str">
        <f>IFERROR(VLOOKUP(A33,Sheet2!$A$1:$E$76,3,FALSE),0)</f>
        <v>Nick Bruel</v>
      </c>
      <c r="D33" s="8" t="s">
        <v>40</v>
      </c>
      <c r="E33" s="11" t="s">
        <v>38</v>
      </c>
      <c r="F33" s="8">
        <v>4</v>
      </c>
      <c r="G33" s="27" t="s">
        <v>16</v>
      </c>
      <c r="H33" s="10" cm="1">
        <f t="array" ref="H33">INDEX(Sheet2!$D$2:$D$1016,MATCH(NEW!A33&amp;NEW!G33,Sheet2!$A$2:$A$1016&amp;Sheet2!$E$2:$E$1016,0))</f>
        <v>6.99</v>
      </c>
      <c r="I33" s="10">
        <f t="shared" ref="I33:I40" si="3">H33*F33</f>
        <v>27.96</v>
      </c>
      <c r="J33" s="10">
        <f t="shared" ref="J33:J36" si="4">K33/F33</f>
        <v>5.5374999999999996</v>
      </c>
      <c r="K33" s="28">
        <v>22.15</v>
      </c>
      <c r="L33" s="29">
        <v>0.25</v>
      </c>
      <c r="M33" s="28">
        <f>L33*K33</f>
        <v>5.5374999999999996</v>
      </c>
      <c r="N33" s="26">
        <v>1.0900000000000001</v>
      </c>
      <c r="O33" s="28">
        <f t="shared" ref="O33:O40" si="5">M33*N33</f>
        <v>6.0358749999999999</v>
      </c>
      <c r="P33" s="28">
        <f t="shared" ref="P33:P40" si="6">N33*K33</f>
        <v>24.1435</v>
      </c>
      <c r="S33" s="38"/>
    </row>
    <row r="34" spans="1:19" x14ac:dyDescent="0.25">
      <c r="A34" s="8" t="s">
        <v>19</v>
      </c>
      <c r="B34" s="18">
        <f>IFERROR(VLOOKUP(A34,Sheet2!$A$1:$E$76,2,FALSE),0)</f>
        <v>9781427226563</v>
      </c>
      <c r="C34" s="18" t="str">
        <f>IFERROR(VLOOKUP(A34,Sheet2!$A$1:$E$76,3,FALSE),0)</f>
        <v>Nick Bruel</v>
      </c>
      <c r="D34" s="8" t="s">
        <v>40</v>
      </c>
      <c r="E34" s="11" t="s">
        <v>38</v>
      </c>
      <c r="F34" s="8">
        <v>49</v>
      </c>
      <c r="G34" s="27" t="s">
        <v>15</v>
      </c>
      <c r="H34" s="10" cm="1">
        <f t="array" ref="H34">INDEX(Sheet2!$D$2:$D$1016,MATCH(NEW!A34&amp;NEW!G34,Sheet2!$A$2:$A$1016&amp;Sheet2!$E$2:$E$1016,0))</f>
        <v>5.99</v>
      </c>
      <c r="I34" s="10">
        <f t="shared" si="3"/>
        <v>293.51</v>
      </c>
      <c r="J34" s="10">
        <f t="shared" si="4"/>
        <v>4.6046938775510213</v>
      </c>
      <c r="K34" s="28">
        <v>225.63000000000005</v>
      </c>
      <c r="L34" s="29">
        <v>0.25</v>
      </c>
      <c r="M34" s="28">
        <f t="shared" ref="M34:M40" si="7">L34*K34</f>
        <v>56.407500000000013</v>
      </c>
      <c r="N34" s="26">
        <v>1.26</v>
      </c>
      <c r="O34" s="28">
        <f t="shared" si="5"/>
        <v>71.073450000000022</v>
      </c>
      <c r="P34" s="28">
        <f t="shared" si="6"/>
        <v>284.29380000000009</v>
      </c>
      <c r="S34" s="38"/>
    </row>
    <row r="35" spans="1:19" x14ac:dyDescent="0.25">
      <c r="A35" s="8" t="s">
        <v>19</v>
      </c>
      <c r="B35" s="18">
        <f>IFERROR(VLOOKUP(A35,Sheet2!$A$1:$E$76,2,FALSE),0)</f>
        <v>9781427226563</v>
      </c>
      <c r="C35" s="18" t="str">
        <f>IFERROR(VLOOKUP(A35,Sheet2!$A$1:$E$76,3,FALSE),0)</f>
        <v>Nick Bruel</v>
      </c>
      <c r="D35" s="8" t="s">
        <v>40</v>
      </c>
      <c r="E35" s="11" t="s">
        <v>38</v>
      </c>
      <c r="F35" s="8">
        <v>57</v>
      </c>
      <c r="G35" s="27" t="s">
        <v>17</v>
      </c>
      <c r="H35" s="10" cm="1">
        <f t="array" ref="H35">INDEX(Sheet2!$D$2:$D$1016,MATCH(NEW!A35&amp;NEW!G35,Sheet2!$A$2:$A$1016&amp;Sheet2!$E$2:$E$1016,0))</f>
        <v>6.99</v>
      </c>
      <c r="I35" s="10">
        <f t="shared" si="3"/>
        <v>398.43</v>
      </c>
      <c r="J35" s="10">
        <f t="shared" si="4"/>
        <v>6.3554385964912319</v>
      </c>
      <c r="K35" s="28">
        <v>362.26000000000022</v>
      </c>
      <c r="L35" s="29">
        <v>0.25</v>
      </c>
      <c r="M35" s="28">
        <f t="shared" si="7"/>
        <v>90.565000000000055</v>
      </c>
      <c r="N35" s="26">
        <v>1</v>
      </c>
      <c r="O35" s="28">
        <f t="shared" si="5"/>
        <v>90.565000000000055</v>
      </c>
      <c r="P35" s="28">
        <f t="shared" si="6"/>
        <v>362.26000000000022</v>
      </c>
      <c r="S35" s="38"/>
    </row>
    <row r="36" spans="1:19" x14ac:dyDescent="0.25">
      <c r="A36" s="8" t="s">
        <v>19</v>
      </c>
      <c r="B36" s="18">
        <f>IFERROR(VLOOKUP(A36,Sheet2!$A$1:$E$76,2,FALSE),0)</f>
        <v>9781427226563</v>
      </c>
      <c r="C36" s="18" t="str">
        <f>IFERROR(VLOOKUP(A36,Sheet2!$A$1:$E$76,3,FALSE),0)</f>
        <v>Nick Bruel</v>
      </c>
      <c r="D36" s="8" t="s">
        <v>40</v>
      </c>
      <c r="E36" s="11" t="s">
        <v>39</v>
      </c>
      <c r="F36" s="8">
        <v>1</v>
      </c>
      <c r="G36" s="27" t="s">
        <v>15</v>
      </c>
      <c r="H36" s="10" cm="1">
        <f t="array" ref="H36">INDEX(Sheet2!$D$2:$D$1016,MATCH(NEW!A36&amp;NEW!G36,Sheet2!$A$2:$A$1016&amp;Sheet2!$E$2:$E$1016,0))</f>
        <v>5.99</v>
      </c>
      <c r="I36" s="10">
        <f t="shared" si="3"/>
        <v>5.99</v>
      </c>
      <c r="J36" s="10">
        <f t="shared" si="4"/>
        <v>3.99</v>
      </c>
      <c r="K36" s="28">
        <v>3.99</v>
      </c>
      <c r="L36" s="29">
        <v>0.25</v>
      </c>
      <c r="M36" s="28">
        <f t="shared" si="7"/>
        <v>0.99750000000000005</v>
      </c>
      <c r="N36" s="26">
        <v>1.26</v>
      </c>
      <c r="O36" s="28">
        <f t="shared" si="5"/>
        <v>1.25685</v>
      </c>
      <c r="P36" s="28">
        <f t="shared" si="6"/>
        <v>5.0274000000000001</v>
      </c>
      <c r="S36" s="38"/>
    </row>
    <row r="37" spans="1:19" x14ac:dyDescent="0.25">
      <c r="A37" s="8" t="s">
        <v>9</v>
      </c>
      <c r="B37" s="18">
        <f>IFERROR(VLOOKUP(A37,Sheet2!$A$1:$E$76,2,FALSE),0)</f>
        <v>9781427213631</v>
      </c>
      <c r="C37" s="18" t="str">
        <f>IFERROR(VLOOKUP(A37,Sheet2!$A$1:$E$76,3,FALSE),0)</f>
        <v>Nick Bruel</v>
      </c>
      <c r="D37" s="8" t="s">
        <v>40</v>
      </c>
      <c r="E37" s="11" t="s">
        <v>38</v>
      </c>
      <c r="F37" s="8">
        <v>19</v>
      </c>
      <c r="G37" s="27" t="s">
        <v>20</v>
      </c>
      <c r="H37" s="10" cm="1">
        <f t="array" ref="H37">INDEX(Sheet2!$D$2:$D$1016,MATCH(NEW!A37&amp;NEW!G37,Sheet2!$A$2:$A$1016&amp;Sheet2!$E$2:$E$1016,0))</f>
        <v>8.99</v>
      </c>
      <c r="I37" s="10">
        <f t="shared" si="3"/>
        <v>170.81</v>
      </c>
      <c r="J37" s="10">
        <f>K37/F37</f>
        <v>8.4304272210526321</v>
      </c>
      <c r="K37" s="28">
        <v>160.1781172</v>
      </c>
      <c r="L37" s="29">
        <v>0.25</v>
      </c>
      <c r="M37" s="28">
        <f t="shared" si="7"/>
        <v>40.044529300000001</v>
      </c>
      <c r="N37" s="26">
        <v>0.75</v>
      </c>
      <c r="O37" s="28">
        <f t="shared" si="5"/>
        <v>30.033396975000002</v>
      </c>
      <c r="P37" s="28">
        <f t="shared" si="6"/>
        <v>120.13358790000001</v>
      </c>
      <c r="S37" s="38"/>
    </row>
    <row r="38" spans="1:19" x14ac:dyDescent="0.25">
      <c r="A38" s="8" t="s">
        <v>9</v>
      </c>
      <c r="B38" s="18">
        <f>IFERROR(VLOOKUP(A38,Sheet2!$A$1:$E$76,2,FALSE),0)</f>
        <v>9781427213631</v>
      </c>
      <c r="C38" s="18" t="str">
        <f>IFERROR(VLOOKUP(A38,Sheet2!$A$1:$E$76,3,FALSE),0)</f>
        <v>Nick Bruel</v>
      </c>
      <c r="D38" s="8" t="s">
        <v>40</v>
      </c>
      <c r="E38" s="11" t="s">
        <v>38</v>
      </c>
      <c r="F38" s="8">
        <v>5</v>
      </c>
      <c r="G38" s="27" t="s">
        <v>15</v>
      </c>
      <c r="H38" s="10" cm="1">
        <f t="array" ref="H38">INDEX(Sheet2!$D$2:$D$1016,MATCH(NEW!A38&amp;NEW!G38,Sheet2!$A$2:$A$1016&amp;Sheet2!$E$2:$E$1016,0))</f>
        <v>5.99</v>
      </c>
      <c r="I38" s="10">
        <f t="shared" si="3"/>
        <v>29.950000000000003</v>
      </c>
      <c r="J38" s="10">
        <f t="shared" ref="J38:J40" si="8">K38/F38</f>
        <v>3.7920000000000003</v>
      </c>
      <c r="K38" s="28">
        <v>18.96</v>
      </c>
      <c r="L38" s="29">
        <v>0.25</v>
      </c>
      <c r="M38" s="28">
        <f t="shared" si="7"/>
        <v>4.74</v>
      </c>
      <c r="N38" s="26">
        <v>1.26</v>
      </c>
      <c r="O38" s="28">
        <f t="shared" si="5"/>
        <v>5.9724000000000004</v>
      </c>
      <c r="P38" s="28">
        <f t="shared" si="6"/>
        <v>23.889600000000002</v>
      </c>
      <c r="S38" s="38"/>
    </row>
    <row r="39" spans="1:19" x14ac:dyDescent="0.25">
      <c r="A39" s="8" t="s">
        <v>9</v>
      </c>
      <c r="B39" s="18">
        <f>IFERROR(VLOOKUP(A39,Sheet2!$A$1:$E$76,2,FALSE),0)</f>
        <v>9781427213631</v>
      </c>
      <c r="C39" s="18" t="str">
        <f>IFERROR(VLOOKUP(A39,Sheet2!$A$1:$E$76,3,FALSE),0)</f>
        <v>Nick Bruel</v>
      </c>
      <c r="D39" s="8" t="s">
        <v>40</v>
      </c>
      <c r="E39" s="11" t="s">
        <v>38</v>
      </c>
      <c r="F39" s="8">
        <v>78</v>
      </c>
      <c r="G39" s="27" t="s">
        <v>17</v>
      </c>
      <c r="H39" s="10" cm="1">
        <f t="array" ref="H39">INDEX(Sheet2!$D$2:$D$1016,MATCH(NEW!A39&amp;NEW!G39,Sheet2!$A$2:$A$1016&amp;Sheet2!$E$2:$E$1016,0))</f>
        <v>6.99</v>
      </c>
      <c r="I39" s="10">
        <f t="shared" si="3"/>
        <v>545.22</v>
      </c>
      <c r="J39" s="10">
        <f t="shared" si="8"/>
        <v>6.3223076923076951</v>
      </c>
      <c r="K39" s="28">
        <v>493.14000000000021</v>
      </c>
      <c r="L39" s="29">
        <v>0.25</v>
      </c>
      <c r="M39" s="28">
        <f t="shared" si="7"/>
        <v>123.28500000000005</v>
      </c>
      <c r="N39" s="26">
        <v>1</v>
      </c>
      <c r="O39" s="28">
        <f t="shared" si="5"/>
        <v>123.28500000000005</v>
      </c>
      <c r="P39" s="28">
        <f t="shared" si="6"/>
        <v>493.14000000000021</v>
      </c>
      <c r="S39" s="38"/>
    </row>
    <row r="40" spans="1:19" x14ac:dyDescent="0.25">
      <c r="A40" s="8" t="s">
        <v>9</v>
      </c>
      <c r="B40" s="18">
        <f>IFERROR(VLOOKUP(A40,Sheet2!$A$1:$E$76,2,FALSE),0)</f>
        <v>9781427213631</v>
      </c>
      <c r="C40" s="18" t="str">
        <f>IFERROR(VLOOKUP(A40,Sheet2!$A$1:$E$76,3,FALSE),0)</f>
        <v>Nick Bruel</v>
      </c>
      <c r="D40" s="8" t="s">
        <v>40</v>
      </c>
      <c r="E40" s="11" t="s">
        <v>39</v>
      </c>
      <c r="F40" s="8">
        <v>2</v>
      </c>
      <c r="G40" s="27" t="s">
        <v>16</v>
      </c>
      <c r="H40" s="10" cm="1">
        <f t="array" ref="H40">INDEX(Sheet2!$D$2:$D$1016,MATCH(NEW!A40&amp;NEW!G40,Sheet2!$A$2:$A$1016&amp;Sheet2!$E$2:$E$1016,0))</f>
        <v>6.99</v>
      </c>
      <c r="I40" s="10">
        <f t="shared" si="3"/>
        <v>13.98</v>
      </c>
      <c r="J40" s="10">
        <f t="shared" si="8"/>
        <v>5.73</v>
      </c>
      <c r="K40" s="28">
        <v>11.46</v>
      </c>
      <c r="L40" s="29">
        <v>0.25</v>
      </c>
      <c r="M40" s="28">
        <f t="shared" si="7"/>
        <v>2.8650000000000002</v>
      </c>
      <c r="N40" s="26">
        <v>1.0900000000000001</v>
      </c>
      <c r="O40" s="28">
        <f t="shared" si="5"/>
        <v>3.1228500000000006</v>
      </c>
      <c r="P40" s="28">
        <f t="shared" si="6"/>
        <v>12.491400000000002</v>
      </c>
      <c r="S40" s="38"/>
    </row>
    <row r="41" spans="1:19" x14ac:dyDescent="0.25">
      <c r="A41" s="8" t="s">
        <v>10</v>
      </c>
      <c r="B41" s="18">
        <f>IFERROR(VLOOKUP(A41,Sheet2!$A$1:$E$76,2,FALSE),0)</f>
        <v>9781427203250</v>
      </c>
      <c r="C41" s="18" t="str">
        <f>IFERROR(VLOOKUP(A41,Sheet2!$A$1:$E$76,3,FALSE),0)</f>
        <v>Bill Martin Jr / Eric Carle</v>
      </c>
      <c r="D41" s="8" t="s">
        <v>40</v>
      </c>
      <c r="E41" s="11" t="s">
        <v>48</v>
      </c>
      <c r="F41" s="8">
        <v>13</v>
      </c>
      <c r="G41" s="27" t="s">
        <v>20</v>
      </c>
      <c r="H41" s="10" cm="1">
        <f t="array" ref="H41">INDEX(Sheet2!$D$2:$D$1016,MATCH(NEW!A41&amp;NEW!G41,Sheet2!$A$2:$A$1016&amp;Sheet2!$E$2:$E$1016,0))</f>
        <v>12.99</v>
      </c>
      <c r="I41" s="10">
        <f t="shared" ref="I41:I48" si="9">H41*F41</f>
        <v>168.87</v>
      </c>
      <c r="J41" s="10">
        <f t="shared" ref="J41:J51" si="10">K41/F41</f>
        <v>11.48</v>
      </c>
      <c r="K41" s="28">
        <v>149.24</v>
      </c>
      <c r="L41" s="29">
        <v>0.25</v>
      </c>
      <c r="M41" s="28">
        <f t="shared" ref="M41:M52" si="11">L41*K41</f>
        <v>37.31</v>
      </c>
      <c r="N41" s="26">
        <v>0.75</v>
      </c>
      <c r="O41" s="28">
        <f t="shared" ref="O41:O48" si="12">M41*N41</f>
        <v>27.982500000000002</v>
      </c>
      <c r="P41" s="28">
        <f t="shared" ref="P41:P48" si="13">N41*K41</f>
        <v>111.93</v>
      </c>
      <c r="S41" s="38"/>
    </row>
    <row r="42" spans="1:19" x14ac:dyDescent="0.25">
      <c r="A42" s="8" t="s">
        <v>10</v>
      </c>
      <c r="B42" s="18">
        <f>IFERROR(VLOOKUP(A42,Sheet2!$A$1:$E$76,2,FALSE),0)</f>
        <v>9781427203250</v>
      </c>
      <c r="C42" s="18" t="str">
        <f>IFERROR(VLOOKUP(A42,Sheet2!$A$1:$E$76,3,FALSE),0)</f>
        <v>Bill Martin Jr / Eric Carle</v>
      </c>
      <c r="D42" s="8" t="s">
        <v>40</v>
      </c>
      <c r="E42" s="11" t="s">
        <v>48</v>
      </c>
      <c r="F42" s="8">
        <v>213</v>
      </c>
      <c r="G42" s="27" t="s">
        <v>17</v>
      </c>
      <c r="H42" s="10" cm="1">
        <f t="array" ref="H42">INDEX(Sheet2!$D$2:$D$1016,MATCH(NEW!A42&amp;NEW!G42,Sheet2!$A$2:$A$1016&amp;Sheet2!$E$2:$E$1016,0))</f>
        <v>9.99</v>
      </c>
      <c r="I42" s="10">
        <f t="shared" si="9"/>
        <v>2127.87</v>
      </c>
      <c r="J42" s="10">
        <f t="shared" si="10"/>
        <v>9.7508920187793429</v>
      </c>
      <c r="K42" s="28">
        <v>2076.94</v>
      </c>
      <c r="L42" s="29">
        <v>0.25</v>
      </c>
      <c r="M42" s="28">
        <f t="shared" si="11"/>
        <v>519.23500000000001</v>
      </c>
      <c r="N42" s="26">
        <v>1</v>
      </c>
      <c r="O42" s="28">
        <f t="shared" si="12"/>
        <v>519.23500000000001</v>
      </c>
      <c r="P42" s="28">
        <f t="shared" si="13"/>
        <v>2076.94</v>
      </c>
      <c r="S42" s="38"/>
    </row>
    <row r="43" spans="1:19" x14ac:dyDescent="0.25">
      <c r="A43" s="8" t="s">
        <v>10</v>
      </c>
      <c r="B43" s="18">
        <f>IFERROR(VLOOKUP(A43,Sheet2!$A$1:$E$76,2,FALSE),0)</f>
        <v>9781427203250</v>
      </c>
      <c r="C43" s="18" t="str">
        <f>IFERROR(VLOOKUP(A43,Sheet2!$A$1:$E$76,3,FALSE),0)</f>
        <v>Bill Martin Jr / Eric Carle</v>
      </c>
      <c r="D43" s="8" t="s">
        <v>40</v>
      </c>
      <c r="E43" s="11" t="s">
        <v>38</v>
      </c>
      <c r="F43" s="8">
        <v>233</v>
      </c>
      <c r="G43" s="27" t="s">
        <v>20</v>
      </c>
      <c r="H43" s="10" cm="1">
        <f t="array" ref="H43">INDEX(Sheet2!$D$2:$D$1016,MATCH(NEW!A43&amp;NEW!G43,Sheet2!$A$2:$A$1016&amp;Sheet2!$E$2:$E$1016,0))</f>
        <v>12.99</v>
      </c>
      <c r="I43" s="10">
        <f t="shared" si="9"/>
        <v>3026.67</v>
      </c>
      <c r="J43" s="10">
        <f t="shared" si="10"/>
        <v>12.033989743061515</v>
      </c>
      <c r="K43" s="28">
        <v>2803.9196101333328</v>
      </c>
      <c r="L43" s="29">
        <v>0.25</v>
      </c>
      <c r="M43" s="28">
        <f t="shared" si="11"/>
        <v>700.97990253333319</v>
      </c>
      <c r="N43" s="26">
        <v>0.75</v>
      </c>
      <c r="O43" s="28">
        <f t="shared" si="12"/>
        <v>525.73492689999989</v>
      </c>
      <c r="P43" s="28">
        <f t="shared" si="13"/>
        <v>2102.9397075999996</v>
      </c>
      <c r="S43" s="38"/>
    </row>
    <row r="44" spans="1:19" x14ac:dyDescent="0.25">
      <c r="A44" s="8" t="s">
        <v>10</v>
      </c>
      <c r="B44" s="18">
        <f>IFERROR(VLOOKUP(A44,Sheet2!$A$1:$E$76,2,FALSE),0)</f>
        <v>9781427203250</v>
      </c>
      <c r="C44" s="18" t="str">
        <f>IFERROR(VLOOKUP(A44,Sheet2!$A$1:$E$76,3,FALSE),0)</f>
        <v>Bill Martin Jr / Eric Carle</v>
      </c>
      <c r="D44" s="8" t="s">
        <v>40</v>
      </c>
      <c r="E44" s="11" t="s">
        <v>38</v>
      </c>
      <c r="F44" s="8">
        <v>13</v>
      </c>
      <c r="G44" s="27" t="s">
        <v>16</v>
      </c>
      <c r="H44" s="10" cm="1">
        <f t="array" ref="H44">INDEX(Sheet2!$D$2:$D$1016,MATCH(NEW!A44&amp;NEW!G44,Sheet2!$A$2:$A$1016&amp;Sheet2!$E$2:$E$1016,0))</f>
        <v>9.99</v>
      </c>
      <c r="I44" s="10">
        <f t="shared" si="9"/>
        <v>129.87</v>
      </c>
      <c r="J44" s="10">
        <f t="shared" si="10"/>
        <v>8.0346153846153854</v>
      </c>
      <c r="K44" s="28">
        <v>104.45</v>
      </c>
      <c r="L44" s="29">
        <v>0.25</v>
      </c>
      <c r="M44" s="28">
        <f t="shared" si="11"/>
        <v>26.112500000000001</v>
      </c>
      <c r="N44" s="26">
        <v>1.0900000000000001</v>
      </c>
      <c r="O44" s="28">
        <f t="shared" si="12"/>
        <v>28.462625000000003</v>
      </c>
      <c r="P44" s="28">
        <f t="shared" si="13"/>
        <v>113.85050000000001</v>
      </c>
      <c r="S44" s="38"/>
    </row>
    <row r="45" spans="1:19" x14ac:dyDescent="0.25">
      <c r="A45" s="8" t="s">
        <v>10</v>
      </c>
      <c r="B45" s="18">
        <f>IFERROR(VLOOKUP(A45,Sheet2!$A$1:$E$76,2,FALSE),0)</f>
        <v>9781427203250</v>
      </c>
      <c r="C45" s="18" t="str">
        <f>IFERROR(VLOOKUP(A45,Sheet2!$A$1:$E$76,3,FALSE),0)</f>
        <v>Bill Martin Jr / Eric Carle</v>
      </c>
      <c r="D45" s="8" t="s">
        <v>40</v>
      </c>
      <c r="E45" s="11" t="s">
        <v>38</v>
      </c>
      <c r="F45" s="8">
        <v>49</v>
      </c>
      <c r="G45" s="27" t="s">
        <v>15</v>
      </c>
      <c r="H45" s="10" cm="1">
        <f t="array" ref="H45">INDEX(Sheet2!$D$2:$D$1016,MATCH(NEW!A45&amp;NEW!G45,Sheet2!$A$2:$A$1016&amp;Sheet2!$E$2:$E$1016,0))</f>
        <v>7.99</v>
      </c>
      <c r="I45" s="10">
        <f t="shared" si="9"/>
        <v>391.51</v>
      </c>
      <c r="J45" s="10">
        <f t="shared" si="10"/>
        <v>6.4426530612244886</v>
      </c>
      <c r="K45" s="28">
        <v>315.68999999999994</v>
      </c>
      <c r="L45" s="29">
        <v>0.25</v>
      </c>
      <c r="M45" s="28">
        <f t="shared" si="11"/>
        <v>78.922499999999985</v>
      </c>
      <c r="N45" s="26">
        <v>1.26</v>
      </c>
      <c r="O45" s="28">
        <f t="shared" si="12"/>
        <v>99.442349999999976</v>
      </c>
      <c r="P45" s="28">
        <f t="shared" si="13"/>
        <v>397.76939999999991</v>
      </c>
      <c r="S45" s="38"/>
    </row>
    <row r="46" spans="1:19" x14ac:dyDescent="0.25">
      <c r="A46" s="8" t="s">
        <v>10</v>
      </c>
      <c r="B46" s="18">
        <f>IFERROR(VLOOKUP(A46,Sheet2!$A$1:$E$76,2,FALSE),0)</f>
        <v>9781427203250</v>
      </c>
      <c r="C46" s="18" t="str">
        <f>IFERROR(VLOOKUP(A46,Sheet2!$A$1:$E$76,3,FALSE),0)</f>
        <v>Bill Martin Jr / Eric Carle</v>
      </c>
      <c r="D46" s="8" t="s">
        <v>40</v>
      </c>
      <c r="E46" s="11" t="s">
        <v>38</v>
      </c>
      <c r="F46" s="8">
        <v>709</v>
      </c>
      <c r="G46" s="27" t="s">
        <v>17</v>
      </c>
      <c r="H46" s="10" cm="1">
        <f t="array" ref="H46">INDEX(Sheet2!$D$2:$D$1016,MATCH(NEW!A46&amp;NEW!G46,Sheet2!$A$2:$A$1016&amp;Sheet2!$E$2:$E$1016,0))</f>
        <v>9.99</v>
      </c>
      <c r="I46" s="10">
        <f t="shared" si="9"/>
        <v>7082.91</v>
      </c>
      <c r="J46" s="10">
        <f t="shared" si="10"/>
        <v>9.4989280677009891</v>
      </c>
      <c r="K46" s="28">
        <v>6734.7400000000007</v>
      </c>
      <c r="L46" s="29">
        <v>0.25</v>
      </c>
      <c r="M46" s="28">
        <f t="shared" si="11"/>
        <v>1683.6850000000002</v>
      </c>
      <c r="N46" s="26">
        <v>1</v>
      </c>
      <c r="O46" s="28">
        <f t="shared" si="12"/>
        <v>1683.6850000000002</v>
      </c>
      <c r="P46" s="28">
        <f t="shared" si="13"/>
        <v>6734.7400000000007</v>
      </c>
      <c r="S46" s="38"/>
    </row>
    <row r="47" spans="1:19" x14ac:dyDescent="0.25">
      <c r="A47" s="8" t="s">
        <v>10</v>
      </c>
      <c r="B47" s="18">
        <f>IFERROR(VLOOKUP(A47,Sheet2!$A$1:$E$76,2,FALSE),0)</f>
        <v>9781427203250</v>
      </c>
      <c r="C47" s="18" t="str">
        <f>IFERROR(VLOOKUP(A47,Sheet2!$A$1:$E$76,3,FALSE),0)</f>
        <v>Bill Martin Jr / Eric Carle</v>
      </c>
      <c r="D47" s="8" t="s">
        <v>40</v>
      </c>
      <c r="E47" s="11" t="s">
        <v>39</v>
      </c>
      <c r="F47" s="8">
        <v>72</v>
      </c>
      <c r="G47" s="27" t="s">
        <v>20</v>
      </c>
      <c r="H47" s="10" cm="1">
        <f t="array" ref="H47">INDEX(Sheet2!$D$2:$D$1016,MATCH(NEW!A47&amp;NEW!G47,Sheet2!$A$2:$A$1016&amp;Sheet2!$E$2:$E$1016,0))</f>
        <v>12.99</v>
      </c>
      <c r="I47" s="10">
        <f t="shared" si="9"/>
        <v>935.28</v>
      </c>
      <c r="J47" s="10">
        <f t="shared" si="10"/>
        <v>8.1977646999999987</v>
      </c>
      <c r="K47" s="28">
        <v>590.23905839999986</v>
      </c>
      <c r="L47" s="29">
        <v>0.25</v>
      </c>
      <c r="M47" s="28">
        <f t="shared" si="11"/>
        <v>147.55976459999997</v>
      </c>
      <c r="N47" s="26">
        <v>0.75</v>
      </c>
      <c r="O47" s="28">
        <f t="shared" si="12"/>
        <v>110.66982344999997</v>
      </c>
      <c r="P47" s="28">
        <f t="shared" si="13"/>
        <v>442.67929379999987</v>
      </c>
      <c r="S47" s="38"/>
    </row>
    <row r="48" spans="1:19" x14ac:dyDescent="0.25">
      <c r="A48" s="8" t="s">
        <v>10</v>
      </c>
      <c r="B48" s="18">
        <f>IFERROR(VLOOKUP(A48,Sheet2!$A$1:$E$76,2,FALSE),0)</f>
        <v>9781427203250</v>
      </c>
      <c r="C48" s="18" t="str">
        <f>IFERROR(VLOOKUP(A48,Sheet2!$A$1:$E$76,3,FALSE),0)</f>
        <v>Bill Martin Jr / Eric Carle</v>
      </c>
      <c r="D48" s="8" t="s">
        <v>40</v>
      </c>
      <c r="E48" s="11" t="s">
        <v>39</v>
      </c>
      <c r="F48" s="8">
        <v>932</v>
      </c>
      <c r="G48" s="27" t="s">
        <v>17</v>
      </c>
      <c r="H48" s="10" cm="1">
        <f t="array" ref="H48">INDEX(Sheet2!$D$2:$D$1016,MATCH(NEW!A48&amp;NEW!G48,Sheet2!$A$2:$A$1016&amp;Sheet2!$E$2:$E$1016,0))</f>
        <v>9.99</v>
      </c>
      <c r="I48" s="10">
        <f t="shared" si="9"/>
        <v>9310.68</v>
      </c>
      <c r="J48" s="10">
        <f t="shared" si="10"/>
        <v>5.6472961373390573</v>
      </c>
      <c r="K48" s="28">
        <v>5263.2800000000016</v>
      </c>
      <c r="L48" s="29">
        <v>0.25</v>
      </c>
      <c r="M48" s="28">
        <f t="shared" si="11"/>
        <v>1315.8200000000004</v>
      </c>
      <c r="N48" s="26">
        <v>1</v>
      </c>
      <c r="O48" s="28">
        <f t="shared" si="12"/>
        <v>1315.8200000000004</v>
      </c>
      <c r="P48" s="28">
        <f t="shared" si="13"/>
        <v>5263.2800000000016</v>
      </c>
      <c r="S48" s="38"/>
    </row>
    <row r="49" spans="1:19" x14ac:dyDescent="0.25">
      <c r="A49" s="8" t="s">
        <v>13</v>
      </c>
      <c r="B49" s="18">
        <f>IFERROR(VLOOKUP(A49,Sheet2!$A$1:$E$76,2,FALSE),0)</f>
        <v>9781250759481</v>
      </c>
      <c r="C49" s="18" t="str">
        <f>IFERROR(VLOOKUP(A49,Sheet2!$A$1:$E$76,3,FALSE),0)</f>
        <v>Natalie Portman</v>
      </c>
      <c r="D49" s="8" t="s">
        <v>40</v>
      </c>
      <c r="E49" s="11" t="s">
        <v>38</v>
      </c>
      <c r="F49" s="8">
        <v>15</v>
      </c>
      <c r="G49" s="27" t="s">
        <v>20</v>
      </c>
      <c r="H49" s="10" cm="1">
        <f t="array" ref="H49">INDEX(Sheet2!$D$2:$D$1016,MATCH(NEW!A49&amp;NEW!G49,Sheet2!$A$2:$A$1016&amp;Sheet2!$E$2:$E$1016,0))</f>
        <v>8.99</v>
      </c>
      <c r="I49" s="10">
        <f t="shared" ref="I49:I56" si="14">H49*F49</f>
        <v>134.85</v>
      </c>
      <c r="J49" s="10">
        <f t="shared" si="10"/>
        <v>8.19285496</v>
      </c>
      <c r="K49" s="28">
        <v>122.89282439999999</v>
      </c>
      <c r="L49" s="29">
        <v>0.25</v>
      </c>
      <c r="M49" s="28">
        <f t="shared" si="11"/>
        <v>30.723206099999999</v>
      </c>
      <c r="N49" s="26">
        <v>0.75</v>
      </c>
      <c r="O49" s="28">
        <f t="shared" ref="O49:O56" si="15">M49*N49</f>
        <v>23.042404574999999</v>
      </c>
      <c r="P49" s="28">
        <f t="shared" ref="P49:P56" si="16">N49*K49</f>
        <v>92.169618299999996</v>
      </c>
      <c r="S49" s="38"/>
    </row>
    <row r="50" spans="1:19" x14ac:dyDescent="0.25">
      <c r="A50" s="8" t="s">
        <v>13</v>
      </c>
      <c r="B50" s="18">
        <f>IFERROR(VLOOKUP(A50,Sheet2!$A$1:$E$76,2,FALSE),0)</f>
        <v>9781250759481</v>
      </c>
      <c r="C50" s="18" t="str">
        <f>IFERROR(VLOOKUP(A50,Sheet2!$A$1:$E$76,3,FALSE),0)</f>
        <v>Natalie Portman</v>
      </c>
      <c r="D50" s="8" t="s">
        <v>40</v>
      </c>
      <c r="E50" s="11" t="s">
        <v>38</v>
      </c>
      <c r="F50" s="8">
        <v>53</v>
      </c>
      <c r="G50" s="27" t="s">
        <v>17</v>
      </c>
      <c r="H50" s="10" cm="1">
        <f t="array" ref="H50">INDEX(Sheet2!$D$2:$D$1016,MATCH(NEW!A50&amp;NEW!G50,Sheet2!$A$2:$A$1016&amp;Sheet2!$E$2:$E$1016,0))</f>
        <v>6.99</v>
      </c>
      <c r="I50" s="10">
        <f t="shared" si="14"/>
        <v>370.47</v>
      </c>
      <c r="J50" s="10">
        <f t="shared" si="10"/>
        <v>6.2150943396226443</v>
      </c>
      <c r="K50" s="28">
        <v>329.40000000000015</v>
      </c>
      <c r="L50" s="29">
        <v>0.25</v>
      </c>
      <c r="M50" s="28">
        <f t="shared" si="11"/>
        <v>82.350000000000037</v>
      </c>
      <c r="N50" s="26">
        <v>1</v>
      </c>
      <c r="O50" s="28">
        <f t="shared" si="15"/>
        <v>82.350000000000037</v>
      </c>
      <c r="P50" s="28">
        <f t="shared" si="16"/>
        <v>329.40000000000015</v>
      </c>
      <c r="S50" s="38"/>
    </row>
    <row r="51" spans="1:19" x14ac:dyDescent="0.25">
      <c r="A51" s="8" t="s">
        <v>13</v>
      </c>
      <c r="B51" s="18">
        <f>IFERROR(VLOOKUP(A51,Sheet2!$A$1:$E$76,2,FALSE),0)</f>
        <v>9781250759481</v>
      </c>
      <c r="C51" s="18" t="str">
        <f>IFERROR(VLOOKUP(A51,Sheet2!$A$1:$E$76,3,FALSE),0)</f>
        <v>Natalie Portman</v>
      </c>
      <c r="D51" s="8" t="s">
        <v>40</v>
      </c>
      <c r="E51" s="11" t="s">
        <v>39</v>
      </c>
      <c r="F51" s="8">
        <v>44</v>
      </c>
      <c r="G51" s="27" t="s">
        <v>17</v>
      </c>
      <c r="H51" s="10" cm="1">
        <f t="array" ref="H51">INDEX(Sheet2!$D$2:$D$1016,MATCH(NEW!A51&amp;NEW!G51,Sheet2!$A$2:$A$1016&amp;Sheet2!$E$2:$E$1016,0))</f>
        <v>6.99</v>
      </c>
      <c r="I51" s="10">
        <f t="shared" si="14"/>
        <v>307.56</v>
      </c>
      <c r="J51" s="10">
        <f t="shared" si="10"/>
        <v>5.9900000000000029</v>
      </c>
      <c r="K51" s="28">
        <v>263.56000000000012</v>
      </c>
      <c r="L51" s="29">
        <v>0.25</v>
      </c>
      <c r="M51" s="28">
        <f t="shared" si="11"/>
        <v>65.890000000000029</v>
      </c>
      <c r="N51" s="26">
        <v>1</v>
      </c>
      <c r="O51" s="28">
        <f t="shared" si="15"/>
        <v>65.890000000000029</v>
      </c>
      <c r="P51" s="28">
        <f t="shared" si="16"/>
        <v>263.56000000000012</v>
      </c>
      <c r="S51" s="38"/>
    </row>
    <row r="52" spans="1:19" x14ac:dyDescent="0.25">
      <c r="A52" s="8" t="s">
        <v>1</v>
      </c>
      <c r="B52" s="18">
        <f>IFERROR(VLOOKUP(A52,Sheet2!$A$1:$E$76,2,FALSE),0)</f>
        <v>9781427228833</v>
      </c>
      <c r="C52" s="18" t="str">
        <f>IFERROR(VLOOKUP(A52,Sheet2!$A$1:$E$76,3,FALSE),0)</f>
        <v>Nancy Tillman</v>
      </c>
      <c r="D52" s="8" t="s">
        <v>40</v>
      </c>
      <c r="E52" s="11" t="s">
        <v>48</v>
      </c>
      <c r="F52" s="8">
        <v>22</v>
      </c>
      <c r="G52" s="27" t="s">
        <v>17</v>
      </c>
      <c r="H52" s="10" cm="1">
        <f t="array" ref="H52">INDEX(Sheet2!$D$2:$D$1016,MATCH(NEW!A52&amp;NEW!G52,Sheet2!$A$2:$A$1016&amp;Sheet2!$E$2:$E$1016,0))</f>
        <v>4.99</v>
      </c>
      <c r="I52" s="10">
        <f t="shared" si="14"/>
        <v>109.78</v>
      </c>
      <c r="J52" s="10">
        <f t="shared" ref="J52:J55" si="17">K52/F52</f>
        <v>4.4686363636363637</v>
      </c>
      <c r="K52" s="28">
        <v>98.31</v>
      </c>
      <c r="L52" s="29">
        <v>0.25</v>
      </c>
      <c r="M52" s="28">
        <f t="shared" si="11"/>
        <v>24.577500000000001</v>
      </c>
      <c r="N52" s="26">
        <v>1</v>
      </c>
      <c r="O52" s="28">
        <f t="shared" si="15"/>
        <v>24.577500000000001</v>
      </c>
      <c r="P52" s="28">
        <f t="shared" si="16"/>
        <v>98.31</v>
      </c>
      <c r="S52" s="38"/>
    </row>
    <row r="53" spans="1:19" x14ac:dyDescent="0.25">
      <c r="A53" s="8" t="s">
        <v>1</v>
      </c>
      <c r="B53" s="18">
        <f>IFERROR(VLOOKUP(A53,Sheet2!$A$1:$E$76,2,FALSE),0)</f>
        <v>9781427228833</v>
      </c>
      <c r="C53" s="18" t="str">
        <f>IFERROR(VLOOKUP(A53,Sheet2!$A$1:$E$76,3,FALSE),0)</f>
        <v>Nancy Tillman</v>
      </c>
      <c r="D53" s="8" t="s">
        <v>40</v>
      </c>
      <c r="E53" s="11" t="s">
        <v>38</v>
      </c>
      <c r="F53" s="8">
        <v>31</v>
      </c>
      <c r="G53" s="27" t="s">
        <v>20</v>
      </c>
      <c r="H53" s="10" cm="1">
        <f t="array" ref="H53">INDEX(Sheet2!$D$2:$D$1016,MATCH(NEW!A53&amp;NEW!G53,Sheet2!$A$2:$A$1016&amp;Sheet2!$E$2:$E$1016,0))</f>
        <v>6.99</v>
      </c>
      <c r="I53" s="10">
        <f t="shared" si="14"/>
        <v>216.69</v>
      </c>
      <c r="J53" s="10">
        <f t="shared" si="17"/>
        <v>6.5853290967741938</v>
      </c>
      <c r="K53" s="28">
        <v>204.14520200000001</v>
      </c>
      <c r="L53" s="29">
        <v>0.25</v>
      </c>
      <c r="M53" s="28">
        <f t="shared" ref="M53:M55" si="18">L53*K53</f>
        <v>51.036300500000003</v>
      </c>
      <c r="N53" s="26">
        <v>0.75</v>
      </c>
      <c r="O53" s="28">
        <f t="shared" si="15"/>
        <v>38.277225375</v>
      </c>
      <c r="P53" s="28">
        <f t="shared" si="16"/>
        <v>153.1089015</v>
      </c>
      <c r="S53" s="38"/>
    </row>
    <row r="54" spans="1:19" x14ac:dyDescent="0.25">
      <c r="A54" s="8" t="s">
        <v>1</v>
      </c>
      <c r="B54" s="18">
        <f>IFERROR(VLOOKUP(A54,Sheet2!$A$1:$E$76,2,FALSE),0)</f>
        <v>9781427228833</v>
      </c>
      <c r="C54" s="18" t="str">
        <f>IFERROR(VLOOKUP(A54,Sheet2!$A$1:$E$76,3,FALSE),0)</f>
        <v>Nancy Tillman</v>
      </c>
      <c r="D54" s="8" t="s">
        <v>40</v>
      </c>
      <c r="E54" s="11" t="s">
        <v>38</v>
      </c>
      <c r="F54" s="8">
        <v>7</v>
      </c>
      <c r="G54" s="27" t="s">
        <v>16</v>
      </c>
      <c r="H54" s="10" cm="1">
        <f t="array" ref="H54">INDEX(Sheet2!$D$2:$D$1016,MATCH(NEW!A54&amp;NEW!G54,Sheet2!$A$2:$A$1016&amp;Sheet2!$E$2:$E$1016,0))</f>
        <v>4.99</v>
      </c>
      <c r="I54" s="10">
        <f t="shared" si="14"/>
        <v>34.93</v>
      </c>
      <c r="J54" s="10">
        <f t="shared" si="17"/>
        <v>4.3342857142857145</v>
      </c>
      <c r="K54" s="28">
        <v>30.34</v>
      </c>
      <c r="L54" s="29">
        <v>0.25</v>
      </c>
      <c r="M54" s="28">
        <f t="shared" si="18"/>
        <v>7.585</v>
      </c>
      <c r="N54" s="26">
        <v>1.0900000000000001</v>
      </c>
      <c r="O54" s="28">
        <f t="shared" si="15"/>
        <v>8.2676499999999997</v>
      </c>
      <c r="P54" s="28">
        <f t="shared" si="16"/>
        <v>33.070599999999999</v>
      </c>
      <c r="S54" s="38"/>
    </row>
    <row r="55" spans="1:19" x14ac:dyDescent="0.25">
      <c r="A55" s="8" t="s">
        <v>1</v>
      </c>
      <c r="B55" s="18">
        <f>IFERROR(VLOOKUP(A55,Sheet2!$A$1:$E$76,2,FALSE),0)</f>
        <v>9781427228833</v>
      </c>
      <c r="C55" s="18" t="str">
        <f>IFERROR(VLOOKUP(A55,Sheet2!$A$1:$E$76,3,FALSE),0)</f>
        <v>Nancy Tillman</v>
      </c>
      <c r="D55" s="8" t="s">
        <v>40</v>
      </c>
      <c r="E55" s="11" t="s">
        <v>38</v>
      </c>
      <c r="F55" s="8">
        <v>57</v>
      </c>
      <c r="G55" s="27" t="s">
        <v>15</v>
      </c>
      <c r="H55" s="10" cm="1">
        <f t="array" ref="H55">INDEX(Sheet2!$D$2:$D$1016,MATCH(NEW!A55&amp;NEW!G55,Sheet2!$A$2:$A$1016&amp;Sheet2!$E$2:$E$1016,0))</f>
        <v>3.99</v>
      </c>
      <c r="I55" s="10">
        <f t="shared" si="14"/>
        <v>227.43</v>
      </c>
      <c r="J55" s="10">
        <f t="shared" si="17"/>
        <v>3.0657894736842088</v>
      </c>
      <c r="K55" s="28">
        <v>174.74999999999991</v>
      </c>
      <c r="L55" s="29">
        <v>0.25</v>
      </c>
      <c r="M55" s="28">
        <f t="shared" si="18"/>
        <v>43.687499999999979</v>
      </c>
      <c r="N55" s="26">
        <v>1.26</v>
      </c>
      <c r="O55" s="28">
        <f t="shared" si="15"/>
        <v>55.046249999999972</v>
      </c>
      <c r="P55" s="28">
        <f t="shared" si="16"/>
        <v>220.18499999999989</v>
      </c>
      <c r="S55" s="38"/>
    </row>
    <row r="56" spans="1:19" x14ac:dyDescent="0.25">
      <c r="A56" s="8" t="s">
        <v>1</v>
      </c>
      <c r="B56" s="18">
        <f>IFERROR(VLOOKUP(A56,Sheet2!$A$1:$E$76,2,FALSE),0)</f>
        <v>9781427228833</v>
      </c>
      <c r="C56" s="18" t="str">
        <f>IFERROR(VLOOKUP(A56,Sheet2!$A$1:$E$76,3,FALSE),0)</f>
        <v>Nancy Tillman</v>
      </c>
      <c r="D56" s="8" t="s">
        <v>40</v>
      </c>
      <c r="E56" s="11" t="s">
        <v>38</v>
      </c>
      <c r="F56" s="8">
        <v>158</v>
      </c>
      <c r="G56" s="27" t="s">
        <v>17</v>
      </c>
      <c r="H56" s="10" cm="1">
        <f t="array" ref="H56">INDEX(Sheet2!$D$2:$D$1016,MATCH(NEW!A56&amp;NEW!G56,Sheet2!$A$2:$A$1016&amp;Sheet2!$E$2:$E$1016,0))</f>
        <v>4.99</v>
      </c>
      <c r="I56" s="10">
        <f t="shared" si="14"/>
        <v>788.42000000000007</v>
      </c>
      <c r="J56" s="10">
        <f t="shared" ref="J56:J57" si="19">K56/F56</f>
        <v>4.423987341772154</v>
      </c>
      <c r="K56" s="28">
        <v>698.99000000000035</v>
      </c>
      <c r="L56" s="29">
        <v>0.25</v>
      </c>
      <c r="M56" s="28">
        <f t="shared" ref="M56:M57" si="20">L56*K56</f>
        <v>174.74750000000009</v>
      </c>
      <c r="N56" s="26">
        <v>1</v>
      </c>
      <c r="O56" s="28">
        <f t="shared" si="15"/>
        <v>174.74750000000009</v>
      </c>
      <c r="P56" s="28">
        <f t="shared" si="16"/>
        <v>698.99000000000035</v>
      </c>
      <c r="S56" s="38"/>
    </row>
    <row r="57" spans="1:19" x14ac:dyDescent="0.25">
      <c r="A57" s="8" t="s">
        <v>1</v>
      </c>
      <c r="B57" s="18">
        <f>IFERROR(VLOOKUP(A57,Sheet2!$A$1:$E$76,2,FALSE),0)</f>
        <v>9781427228833</v>
      </c>
      <c r="C57" s="18" t="str">
        <f>IFERROR(VLOOKUP(A57,Sheet2!$A$1:$E$76,3,FALSE),0)</f>
        <v>Nancy Tillman</v>
      </c>
      <c r="D57" s="8" t="s">
        <v>40</v>
      </c>
      <c r="E57" s="11" t="s">
        <v>39</v>
      </c>
      <c r="F57" s="8">
        <v>10</v>
      </c>
      <c r="G57" s="27" t="s">
        <v>17</v>
      </c>
      <c r="H57" s="10" cm="1">
        <f t="array" ref="H57">INDEX(Sheet2!$D$2:$D$1016,MATCH(NEW!A57&amp;NEW!G57,Sheet2!$A$2:$A$1016&amp;Sheet2!$E$2:$E$1016,0))</f>
        <v>4.99</v>
      </c>
      <c r="I57" s="10">
        <f t="shared" ref="I57" si="21">H57*F57</f>
        <v>49.900000000000006</v>
      </c>
      <c r="J57" s="10">
        <f t="shared" si="19"/>
        <v>4.4910000000000014</v>
      </c>
      <c r="K57" s="28">
        <v>44.910000000000011</v>
      </c>
      <c r="L57" s="29">
        <v>0.25</v>
      </c>
      <c r="M57" s="28">
        <f t="shared" si="20"/>
        <v>11.227500000000003</v>
      </c>
      <c r="N57" s="26">
        <v>1</v>
      </c>
      <c r="O57" s="28">
        <f t="shared" ref="O57" si="22">M57*N57</f>
        <v>11.227500000000003</v>
      </c>
      <c r="P57" s="28">
        <f t="shared" ref="P57" si="23">N57*K57</f>
        <v>44.910000000000011</v>
      </c>
      <c r="S57" s="38"/>
    </row>
    <row r="58" spans="1:19" x14ac:dyDescent="0.25">
      <c r="A58" s="8" t="s">
        <v>42</v>
      </c>
      <c r="B58" s="18">
        <f>IFERROR(VLOOKUP(A58,Sheet2!$A$1:$E$76,2,FALSE),0)</f>
        <v>9781427201539</v>
      </c>
      <c r="C58" s="18" t="str">
        <f>IFERROR(VLOOKUP(A58,Sheet2!$A$1:$E$76,3,FALSE),0)</f>
        <v>William Steig</v>
      </c>
      <c r="D58" s="8" t="s">
        <v>40</v>
      </c>
      <c r="E58" s="11" t="s">
        <v>38</v>
      </c>
      <c r="F58" s="8">
        <v>14</v>
      </c>
      <c r="G58" s="27" t="s">
        <v>20</v>
      </c>
      <c r="H58" s="10" cm="1">
        <f t="array" ref="H58">INDEX(Sheet2!$D$2:$D$1016,MATCH(NEW!A58&amp;NEW!G58,Sheet2!$A$2:$A$1016&amp;Sheet2!$E$2:$E$1016,0))</f>
        <v>12.99</v>
      </c>
      <c r="I58" s="10">
        <f t="shared" ref="I58:I101" si="24">H58*F58</f>
        <v>181.86</v>
      </c>
      <c r="J58" s="10">
        <f t="shared" ref="J58:J60" si="25">K58/F58</f>
        <v>12.422136542857142</v>
      </c>
      <c r="K58" s="28">
        <v>173.90991159999999</v>
      </c>
      <c r="L58" s="29">
        <v>0.25</v>
      </c>
      <c r="M58" s="28">
        <f t="shared" ref="M58:M60" si="26">L58*K58</f>
        <v>43.477477899999997</v>
      </c>
      <c r="N58" s="26">
        <v>0.75</v>
      </c>
      <c r="O58" s="28">
        <f>M58*N58</f>
        <v>32.608108424999998</v>
      </c>
      <c r="P58" s="28">
        <f t="shared" ref="P58:P102" si="27">N58*K58</f>
        <v>130.43243369999999</v>
      </c>
      <c r="S58" s="38"/>
    </row>
    <row r="59" spans="1:19" x14ac:dyDescent="0.25">
      <c r="A59" s="8" t="s">
        <v>42</v>
      </c>
      <c r="B59" s="18">
        <f>IFERROR(VLOOKUP(A59,Sheet2!$A$1:$E$76,2,FALSE),0)</f>
        <v>9781427201539</v>
      </c>
      <c r="C59" s="18" t="str">
        <f>IFERROR(VLOOKUP(A59,Sheet2!$A$1:$E$76,3,FALSE),0)</f>
        <v>William Steig</v>
      </c>
      <c r="D59" s="8" t="s">
        <v>40</v>
      </c>
      <c r="E59" s="11" t="s">
        <v>38</v>
      </c>
      <c r="F59" s="8">
        <v>3</v>
      </c>
      <c r="G59" s="27" t="s">
        <v>16</v>
      </c>
      <c r="H59" s="10" cm="1">
        <f t="array" ref="H59">INDEX(Sheet2!$D$2:$D$1016,MATCH(NEW!A59&amp;NEW!G59,Sheet2!$A$2:$A$1016&amp;Sheet2!$E$2:$E$1016,0))</f>
        <v>9.99</v>
      </c>
      <c r="I59" s="10">
        <f t="shared" si="24"/>
        <v>29.97</v>
      </c>
      <c r="J59" s="10">
        <f t="shared" si="25"/>
        <v>7.1733333333333329</v>
      </c>
      <c r="K59" s="28">
        <v>21.52</v>
      </c>
      <c r="L59" s="29">
        <v>0.25</v>
      </c>
      <c r="M59" s="28">
        <f t="shared" si="26"/>
        <v>5.38</v>
      </c>
      <c r="N59" s="26">
        <v>1.0900000000000001</v>
      </c>
      <c r="O59" s="28">
        <f>M59*N59</f>
        <v>5.8642000000000003</v>
      </c>
      <c r="P59" s="28">
        <f t="shared" si="27"/>
        <v>23.456800000000001</v>
      </c>
      <c r="S59" s="38"/>
    </row>
    <row r="60" spans="1:19" x14ac:dyDescent="0.25">
      <c r="A60" s="8" t="s">
        <v>42</v>
      </c>
      <c r="B60" s="18">
        <f>IFERROR(VLOOKUP(A60,Sheet2!$A$1:$E$76,2,FALSE),0)</f>
        <v>9781427201539</v>
      </c>
      <c r="C60" s="18" t="str">
        <f>IFERROR(VLOOKUP(A60,Sheet2!$A$1:$E$76,3,FALSE),0)</f>
        <v>William Steig</v>
      </c>
      <c r="D60" s="8" t="s">
        <v>40</v>
      </c>
      <c r="E60" s="11" t="s">
        <v>38</v>
      </c>
      <c r="F60" s="8">
        <v>22</v>
      </c>
      <c r="G60" s="27" t="s">
        <v>15</v>
      </c>
      <c r="H60" s="10" cm="1">
        <f t="array" ref="H60">INDEX(Sheet2!$D$2:$D$1016,MATCH(NEW!A60&amp;NEW!G60,Sheet2!$A$2:$A$1016&amp;Sheet2!$E$2:$E$1016,0))</f>
        <v>7.99</v>
      </c>
      <c r="I60" s="10">
        <f t="shared" si="24"/>
        <v>175.78</v>
      </c>
      <c r="J60" s="10">
        <f t="shared" si="25"/>
        <v>6.2081818181818189</v>
      </c>
      <c r="K60" s="28">
        <v>136.58000000000001</v>
      </c>
      <c r="L60" s="29">
        <v>0.25</v>
      </c>
      <c r="M60" s="28">
        <f t="shared" si="26"/>
        <v>34.145000000000003</v>
      </c>
      <c r="N60" s="26">
        <v>1.26</v>
      </c>
      <c r="O60" s="28">
        <f>M60*N60</f>
        <v>43.022700000000007</v>
      </c>
      <c r="P60" s="28">
        <f t="shared" si="27"/>
        <v>172.09080000000003</v>
      </c>
      <c r="S60" s="38"/>
    </row>
    <row r="61" spans="1:19" x14ac:dyDescent="0.25">
      <c r="A61" s="8" t="s">
        <v>42</v>
      </c>
      <c r="B61" s="18">
        <f>IFERROR(VLOOKUP(A61,Sheet2!$A$1:$E$76,2,FALSE),0)</f>
        <v>9781427201539</v>
      </c>
      <c r="C61" s="18" t="str">
        <f>IFERROR(VLOOKUP(A61,Sheet2!$A$1:$E$76,3,FALSE),0)</f>
        <v>William Steig</v>
      </c>
      <c r="D61" s="8" t="s">
        <v>40</v>
      </c>
      <c r="E61" s="11" t="s">
        <v>38</v>
      </c>
      <c r="F61" s="8">
        <v>105</v>
      </c>
      <c r="G61" s="27" t="s">
        <v>17</v>
      </c>
      <c r="H61" s="10" cm="1">
        <f t="array" ref="H61">INDEX(Sheet2!$D$2:$D$1016,MATCH(NEW!A61&amp;NEW!G61,Sheet2!$A$2:$A$1016&amp;Sheet2!$E$2:$E$1016,0))</f>
        <v>9.99</v>
      </c>
      <c r="I61" s="10">
        <f t="shared" si="24"/>
        <v>1048.95</v>
      </c>
      <c r="J61" s="10">
        <f t="shared" ref="J61:J62" si="28">K61/F61</f>
        <v>9.1726666666666716</v>
      </c>
      <c r="K61" s="28">
        <v>963.13000000000045</v>
      </c>
      <c r="L61" s="29">
        <v>0.25</v>
      </c>
      <c r="M61" s="28">
        <f t="shared" ref="M61:M62" si="29">L61*K61</f>
        <v>240.78250000000011</v>
      </c>
      <c r="N61" s="26">
        <v>1</v>
      </c>
      <c r="O61" s="28">
        <f t="shared" ref="O61:O62" si="30">M61*N61</f>
        <v>240.78250000000011</v>
      </c>
      <c r="P61" s="28">
        <f t="shared" si="27"/>
        <v>963.13000000000045</v>
      </c>
      <c r="S61" s="38"/>
    </row>
    <row r="62" spans="1:19" x14ac:dyDescent="0.25">
      <c r="A62" s="8" t="s">
        <v>18</v>
      </c>
      <c r="B62" s="18">
        <f>IFERROR(VLOOKUP(A62,Sheet2!$A$1:$E$76,2,FALSE),0)</f>
        <v>9781250876751</v>
      </c>
      <c r="C62" s="18" t="str">
        <f>IFERROR(VLOOKUP(A62,Sheet2!$A$1:$E$76,3,FALSE),0)</f>
        <v>Deborah Diesen</v>
      </c>
      <c r="D62" s="8" t="s">
        <v>37</v>
      </c>
      <c r="E62" s="11" t="s">
        <v>48</v>
      </c>
      <c r="F62" s="8">
        <v>6</v>
      </c>
      <c r="G62" s="27" t="s">
        <v>20</v>
      </c>
      <c r="H62" s="10" cm="1">
        <f t="array" ref="H62">INDEX(Sheet2!$D$2:$D$1016,MATCH(NEW!A62&amp;NEW!G62,Sheet2!$A$2:$A$1016&amp;Sheet2!$E$2:$E$1016,0))</f>
        <v>29.99</v>
      </c>
      <c r="I62" s="10">
        <f t="shared" si="24"/>
        <v>179.94</v>
      </c>
      <c r="J62" s="10">
        <f t="shared" si="28"/>
        <v>29.984390977777778</v>
      </c>
      <c r="K62" s="28">
        <v>179.90634586666667</v>
      </c>
      <c r="L62" s="29">
        <v>0.25</v>
      </c>
      <c r="M62" s="28">
        <f t="shared" si="29"/>
        <v>44.976586466666667</v>
      </c>
      <c r="N62" s="26">
        <v>0.75</v>
      </c>
      <c r="O62" s="28">
        <f t="shared" si="30"/>
        <v>33.732439849999999</v>
      </c>
      <c r="P62" s="28">
        <f t="shared" si="27"/>
        <v>134.92975939999999</v>
      </c>
      <c r="S62" s="38"/>
    </row>
    <row r="63" spans="1:19" x14ac:dyDescent="0.25">
      <c r="A63" s="8" t="s">
        <v>18</v>
      </c>
      <c r="B63" s="18">
        <f>IFERROR(VLOOKUP(A63,Sheet2!$A$1:$E$76,2,FALSE),0)</f>
        <v>9781250876751</v>
      </c>
      <c r="C63" s="18" t="str">
        <f>IFERROR(VLOOKUP(A63,Sheet2!$A$1:$E$76,3,FALSE),0)</f>
        <v>Deborah Diesen</v>
      </c>
      <c r="D63" s="8" t="s">
        <v>37</v>
      </c>
      <c r="E63" s="11" t="s">
        <v>48</v>
      </c>
      <c r="F63" s="8">
        <v>263</v>
      </c>
      <c r="G63" s="27" t="s">
        <v>17</v>
      </c>
      <c r="H63" s="10" cm="1">
        <f t="array" ref="H63">INDEX(Sheet2!$D$2:$D$1016,MATCH(NEW!A63&amp;NEW!G63,Sheet2!$A$2:$A$1016&amp;Sheet2!$E$2:$E$1016,0))</f>
        <v>24.99</v>
      </c>
      <c r="I63" s="10">
        <f t="shared" si="24"/>
        <v>6572.37</v>
      </c>
      <c r="J63" s="10">
        <f t="shared" ref="J63:J73" si="31">K63/F63</f>
        <v>24.180950570342205</v>
      </c>
      <c r="K63" s="28">
        <v>6359.59</v>
      </c>
      <c r="L63" s="29">
        <v>0.25</v>
      </c>
      <c r="M63" s="28">
        <f t="shared" ref="M63:M73" si="32">L63*K63</f>
        <v>1589.8975</v>
      </c>
      <c r="N63" s="26">
        <v>1</v>
      </c>
      <c r="O63" s="28">
        <f t="shared" ref="O63:O73" si="33">M63*N63</f>
        <v>1589.8975</v>
      </c>
      <c r="P63" s="28">
        <f t="shared" si="27"/>
        <v>6359.59</v>
      </c>
      <c r="S63" s="38"/>
    </row>
    <row r="64" spans="1:19" x14ac:dyDescent="0.25">
      <c r="A64" s="8" t="s">
        <v>18</v>
      </c>
      <c r="B64" s="18">
        <f>IFERROR(VLOOKUP(A64,Sheet2!$A$1:$E$76,2,FALSE),0)</f>
        <v>9781250876751</v>
      </c>
      <c r="C64" s="18" t="str">
        <f>IFERROR(VLOOKUP(A64,Sheet2!$A$1:$E$76,3,FALSE),0)</f>
        <v>Deborah Diesen</v>
      </c>
      <c r="D64" s="8" t="s">
        <v>37</v>
      </c>
      <c r="E64" s="11" t="s">
        <v>38</v>
      </c>
      <c r="F64" s="8">
        <v>32</v>
      </c>
      <c r="G64" s="27" t="s">
        <v>20</v>
      </c>
      <c r="H64" s="10" cm="1">
        <f t="array" ref="H64">INDEX(Sheet2!$D$2:$D$1016,MATCH(NEW!A64&amp;NEW!G64,Sheet2!$A$2:$A$1016&amp;Sheet2!$E$2:$E$1016,0))</f>
        <v>29.99</v>
      </c>
      <c r="I64" s="10">
        <f t="shared" si="24"/>
        <v>959.68</v>
      </c>
      <c r="J64" s="10">
        <f t="shared" si="31"/>
        <v>28.832237299999985</v>
      </c>
      <c r="K64" s="28">
        <v>922.63159359999952</v>
      </c>
      <c r="L64" s="29">
        <v>0.25</v>
      </c>
      <c r="M64" s="28">
        <f t="shared" si="32"/>
        <v>230.65789839999988</v>
      </c>
      <c r="N64" s="26">
        <v>0.75</v>
      </c>
      <c r="O64" s="28">
        <f t="shared" si="33"/>
        <v>172.9934237999999</v>
      </c>
      <c r="P64" s="28">
        <f t="shared" si="27"/>
        <v>691.97369519999961</v>
      </c>
      <c r="S64" s="38"/>
    </row>
    <row r="65" spans="1:19" x14ac:dyDescent="0.25">
      <c r="A65" s="8" t="s">
        <v>18</v>
      </c>
      <c r="B65" s="18">
        <f>IFERROR(VLOOKUP(A65,Sheet2!$A$1:$E$76,2,FALSE),0)</f>
        <v>9781250876751</v>
      </c>
      <c r="C65" s="18" t="str">
        <f>IFERROR(VLOOKUP(A65,Sheet2!$A$1:$E$76,3,FALSE),0)</f>
        <v>Deborah Diesen</v>
      </c>
      <c r="D65" s="8" t="s">
        <v>37</v>
      </c>
      <c r="E65" s="11" t="s">
        <v>38</v>
      </c>
      <c r="F65" s="8">
        <v>9</v>
      </c>
      <c r="G65" s="27" t="s">
        <v>16</v>
      </c>
      <c r="H65" s="10" cm="1">
        <f t="array" ref="H65">INDEX(Sheet2!$D$2:$D$1016,MATCH(NEW!A65&amp;NEW!G65,Sheet2!$A$2:$A$1016&amp;Sheet2!$E$2:$E$1016,0))</f>
        <v>24.99</v>
      </c>
      <c r="I65" s="10">
        <f t="shared" si="24"/>
        <v>224.91</v>
      </c>
      <c r="J65" s="10">
        <f t="shared" ref="J65:J66" si="34">K65/F65</f>
        <v>20.814444444444447</v>
      </c>
      <c r="K65" s="28">
        <v>187.33000000000004</v>
      </c>
      <c r="L65" s="29">
        <v>0.25</v>
      </c>
      <c r="M65" s="28">
        <f t="shared" ref="M65:M66" si="35">L65*K65</f>
        <v>46.83250000000001</v>
      </c>
      <c r="N65" s="26">
        <v>1.0900000000000001</v>
      </c>
      <c r="O65" s="28">
        <f t="shared" ref="O65:O66" si="36">M65*N65</f>
        <v>51.047425000000018</v>
      </c>
      <c r="P65" s="28">
        <f t="shared" si="27"/>
        <v>204.18970000000007</v>
      </c>
      <c r="S65" s="38"/>
    </row>
    <row r="66" spans="1:19" x14ac:dyDescent="0.25">
      <c r="A66" s="8" t="s">
        <v>18</v>
      </c>
      <c r="B66" s="18">
        <f>IFERROR(VLOOKUP(A66,Sheet2!$A$1:$E$76,2,FALSE),0)</f>
        <v>9781250876751</v>
      </c>
      <c r="C66" s="18" t="str">
        <f>IFERROR(VLOOKUP(A66,Sheet2!$A$1:$E$76,3,FALSE),0)</f>
        <v>Deborah Diesen</v>
      </c>
      <c r="D66" s="8" t="s">
        <v>37</v>
      </c>
      <c r="E66" s="11" t="s">
        <v>38</v>
      </c>
      <c r="F66" s="8">
        <v>13</v>
      </c>
      <c r="G66" s="27" t="s">
        <v>15</v>
      </c>
      <c r="H66" s="10" cm="1">
        <f t="array" ref="H66">INDEX(Sheet2!$D$2:$D$1016,MATCH(NEW!A66&amp;NEW!G66,Sheet2!$A$2:$A$1016&amp;Sheet2!$E$2:$E$1016,0))</f>
        <v>19.989999999999998</v>
      </c>
      <c r="I66" s="10">
        <f t="shared" si="24"/>
        <v>259.87</v>
      </c>
      <c r="J66" s="10">
        <f t="shared" si="34"/>
        <v>15.441538461538462</v>
      </c>
      <c r="K66" s="28">
        <v>200.74</v>
      </c>
      <c r="L66" s="29">
        <v>0.25</v>
      </c>
      <c r="M66" s="28">
        <f t="shared" si="35"/>
        <v>50.185000000000002</v>
      </c>
      <c r="N66" s="26">
        <v>1.26</v>
      </c>
      <c r="O66" s="28">
        <f t="shared" si="36"/>
        <v>63.2331</v>
      </c>
      <c r="P66" s="28">
        <f t="shared" si="27"/>
        <v>252.9324</v>
      </c>
      <c r="S66" s="38"/>
    </row>
    <row r="67" spans="1:19" x14ac:dyDescent="0.25">
      <c r="A67" s="8" t="s">
        <v>18</v>
      </c>
      <c r="B67" s="18">
        <f>IFERROR(VLOOKUP(A67,Sheet2!$A$1:$E$76,2,FALSE),0)</f>
        <v>9781250876751</v>
      </c>
      <c r="C67" s="18" t="str">
        <f>IFERROR(VLOOKUP(A67,Sheet2!$A$1:$E$76,3,FALSE),0)</f>
        <v>Deborah Diesen</v>
      </c>
      <c r="D67" s="8" t="s">
        <v>37</v>
      </c>
      <c r="E67" s="11" t="s">
        <v>38</v>
      </c>
      <c r="F67" s="8">
        <v>365</v>
      </c>
      <c r="G67" s="27" t="s">
        <v>17</v>
      </c>
      <c r="H67" s="10" cm="1">
        <f t="array" ref="H67">INDEX(Sheet2!$D$2:$D$1016,MATCH(NEW!A67&amp;NEW!G67,Sheet2!$A$2:$A$1016&amp;Sheet2!$E$2:$E$1016,0))</f>
        <v>24.99</v>
      </c>
      <c r="I67" s="10">
        <f t="shared" si="24"/>
        <v>9121.3499999999985</v>
      </c>
      <c r="J67" s="10">
        <f t="shared" si="31"/>
        <v>22.965013698630131</v>
      </c>
      <c r="K67" s="28">
        <v>8382.2299999999977</v>
      </c>
      <c r="L67" s="29">
        <v>0.25</v>
      </c>
      <c r="M67" s="28">
        <f t="shared" si="32"/>
        <v>2095.5574999999994</v>
      </c>
      <c r="N67" s="26">
        <v>1</v>
      </c>
      <c r="O67" s="28">
        <f t="shared" si="33"/>
        <v>2095.5574999999994</v>
      </c>
      <c r="P67" s="28">
        <f t="shared" si="27"/>
        <v>8382.2299999999977</v>
      </c>
      <c r="S67" s="38"/>
    </row>
    <row r="68" spans="1:19" x14ac:dyDescent="0.25">
      <c r="A68" s="8" t="s">
        <v>45</v>
      </c>
      <c r="B68" s="18">
        <f>IFERROR(VLOOKUP(A68,Sheet2!$A$1:$E$76,2,FALSE),0)</f>
        <v>9781596434028</v>
      </c>
      <c r="C68" s="18" t="str">
        <f>IFERROR(VLOOKUP(A68,Sheet2!$A$1:$E$76,3,FALSE),0)</f>
        <v>Philip C. Stead</v>
      </c>
      <c r="D68" s="8" t="s">
        <v>40</v>
      </c>
      <c r="E68" s="11" t="s">
        <v>38</v>
      </c>
      <c r="F68" s="8">
        <v>12</v>
      </c>
      <c r="G68" s="27" t="s">
        <v>20</v>
      </c>
      <c r="H68" s="10" cm="1">
        <f t="array" ref="H68">INDEX(Sheet2!$D$2:$D$1016,MATCH(NEW!A68&amp;NEW!G68,Sheet2!$A$2:$A$1016&amp;Sheet2!$E$2:$E$1016,0))</f>
        <v>8.99</v>
      </c>
      <c r="I68" s="10">
        <f t="shared" si="24"/>
        <v>107.88</v>
      </c>
      <c r="J68" s="10">
        <f t="shared" si="31"/>
        <v>8.5505238444444434</v>
      </c>
      <c r="K68" s="28">
        <v>102.60628613333331</v>
      </c>
      <c r="L68" s="29">
        <v>0.25</v>
      </c>
      <c r="M68" s="28">
        <f t="shared" si="32"/>
        <v>25.651571533333328</v>
      </c>
      <c r="N68" s="26">
        <v>0.75</v>
      </c>
      <c r="O68" s="28">
        <f t="shared" si="33"/>
        <v>19.238678649999997</v>
      </c>
      <c r="P68" s="28">
        <f t="shared" si="27"/>
        <v>76.954714599999988</v>
      </c>
      <c r="S68" s="38"/>
    </row>
    <row r="69" spans="1:19" x14ac:dyDescent="0.25">
      <c r="A69" s="8" t="s">
        <v>45</v>
      </c>
      <c r="B69" s="18">
        <f>IFERROR(VLOOKUP(A69,Sheet2!$A$1:$E$76,2,FALSE),0)</f>
        <v>9781596434028</v>
      </c>
      <c r="C69" s="18" t="str">
        <f>IFERROR(VLOOKUP(A69,Sheet2!$A$1:$E$76,3,FALSE),0)</f>
        <v>Philip C. Stead</v>
      </c>
      <c r="D69" s="8" t="s">
        <v>40</v>
      </c>
      <c r="E69" s="11" t="s">
        <v>38</v>
      </c>
      <c r="F69" s="8">
        <v>4</v>
      </c>
      <c r="G69" s="27" t="s">
        <v>16</v>
      </c>
      <c r="H69" s="10" cm="1">
        <f t="array" ref="H69">INDEX(Sheet2!$D$2:$D$1016,MATCH(NEW!A69&amp;NEW!G69,Sheet2!$A$2:$A$1016&amp;Sheet2!$E$2:$E$1016,0))</f>
        <v>6.99</v>
      </c>
      <c r="I69" s="10">
        <f t="shared" si="24"/>
        <v>27.96</v>
      </c>
      <c r="J69" s="10">
        <f t="shared" si="31"/>
        <v>5.6000000000000005</v>
      </c>
      <c r="K69" s="28">
        <v>22.400000000000002</v>
      </c>
      <c r="L69" s="29">
        <v>0.25</v>
      </c>
      <c r="M69" s="28">
        <f t="shared" si="32"/>
        <v>5.6000000000000005</v>
      </c>
      <c r="N69" s="26">
        <v>1.0900000000000001</v>
      </c>
      <c r="O69" s="28">
        <f t="shared" si="33"/>
        <v>6.104000000000001</v>
      </c>
      <c r="P69" s="28">
        <f t="shared" si="27"/>
        <v>24.416000000000004</v>
      </c>
      <c r="S69" s="38"/>
    </row>
    <row r="70" spans="1:19" x14ac:dyDescent="0.25">
      <c r="A70" s="8" t="s">
        <v>45</v>
      </c>
      <c r="B70" s="18">
        <f>IFERROR(VLOOKUP(A70,Sheet2!$A$1:$E$76,2,FALSE),0)</f>
        <v>9781596434028</v>
      </c>
      <c r="C70" s="18" t="str">
        <f>IFERROR(VLOOKUP(A70,Sheet2!$A$1:$E$76,3,FALSE),0)</f>
        <v>Philip C. Stead</v>
      </c>
      <c r="D70" s="8" t="s">
        <v>40</v>
      </c>
      <c r="E70" s="11" t="s">
        <v>38</v>
      </c>
      <c r="F70" s="8">
        <v>8</v>
      </c>
      <c r="G70" s="27" t="s">
        <v>15</v>
      </c>
      <c r="H70" s="10" cm="1">
        <f t="array" ref="H70">INDEX(Sheet2!$D$2:$D$1016,MATCH(NEW!A70&amp;NEW!G70,Sheet2!$A$2:$A$1016&amp;Sheet2!$E$2:$E$1016,0))</f>
        <v>5.99</v>
      </c>
      <c r="I70" s="10">
        <f t="shared" si="24"/>
        <v>47.92</v>
      </c>
      <c r="J70" s="10">
        <f t="shared" si="31"/>
        <v>4.0950000000000006</v>
      </c>
      <c r="K70" s="28">
        <v>32.760000000000005</v>
      </c>
      <c r="L70" s="29">
        <v>0.25</v>
      </c>
      <c r="M70" s="28">
        <f t="shared" si="32"/>
        <v>8.1900000000000013</v>
      </c>
      <c r="N70" s="26">
        <v>1.26</v>
      </c>
      <c r="O70" s="28">
        <f t="shared" si="33"/>
        <v>10.319400000000002</v>
      </c>
      <c r="P70" s="28">
        <f t="shared" si="27"/>
        <v>41.277600000000007</v>
      </c>
      <c r="S70" s="38"/>
    </row>
    <row r="71" spans="1:19" x14ac:dyDescent="0.25">
      <c r="A71" s="8" t="s">
        <v>45</v>
      </c>
      <c r="B71" s="18">
        <f>IFERROR(VLOOKUP(A71,Sheet2!$A$1:$E$76,2,FALSE),0)</f>
        <v>9781596434028</v>
      </c>
      <c r="C71" s="18" t="str">
        <f>IFERROR(VLOOKUP(A71,Sheet2!$A$1:$E$76,3,FALSE),0)</f>
        <v>Philip C. Stead</v>
      </c>
      <c r="D71" s="8" t="s">
        <v>40</v>
      </c>
      <c r="E71" s="11" t="s">
        <v>38</v>
      </c>
      <c r="F71" s="8">
        <v>61</v>
      </c>
      <c r="G71" s="27" t="s">
        <v>17</v>
      </c>
      <c r="H71" s="10" cm="1">
        <f t="array" ref="H71">INDEX(Sheet2!$D$2:$D$1016,MATCH(NEW!A71&amp;NEW!G71,Sheet2!$A$2:$A$1016&amp;Sheet2!$E$2:$E$1016,0))</f>
        <v>6.99</v>
      </c>
      <c r="I71" s="10">
        <f t="shared" ref="I71" si="37">H71*F71</f>
        <v>426.39</v>
      </c>
      <c r="J71" s="10">
        <f t="shared" ref="J71" si="38">K71/F71</f>
        <v>6.3124590163934435</v>
      </c>
      <c r="K71" s="28">
        <v>385.06000000000006</v>
      </c>
      <c r="L71" s="29">
        <v>0.25</v>
      </c>
      <c r="M71" s="28">
        <f t="shared" ref="M71" si="39">L71*K71</f>
        <v>96.265000000000015</v>
      </c>
      <c r="N71" s="26">
        <v>1</v>
      </c>
      <c r="O71" s="28">
        <f t="shared" ref="O71" si="40">M71*N71</f>
        <v>96.265000000000015</v>
      </c>
      <c r="P71" s="28">
        <f t="shared" ref="P71" si="41">N71*K71</f>
        <v>385.06000000000006</v>
      </c>
      <c r="S71" s="38"/>
    </row>
    <row r="72" spans="1:19" x14ac:dyDescent="0.25">
      <c r="A72" s="8" t="s">
        <v>49</v>
      </c>
      <c r="B72" s="18">
        <f>IFERROR(VLOOKUP(A72,Sheet2!$A$1:$E$76,2,FALSE),0)</f>
        <v>9780374360979</v>
      </c>
      <c r="C72" s="18" t="str">
        <f>IFERROR(VLOOKUP(A72,Sheet2!$A$1:$E$76,3,FALSE),0)</f>
        <v>Deborah Diesen</v>
      </c>
      <c r="D72" s="8" t="s">
        <v>40</v>
      </c>
      <c r="E72" s="11" t="s">
        <v>38</v>
      </c>
      <c r="F72" s="8">
        <v>40</v>
      </c>
      <c r="G72" s="27" t="s">
        <v>20</v>
      </c>
      <c r="H72" s="10" cm="1">
        <f t="array" ref="H72">INDEX(Sheet2!$D$2:$D$1016,MATCH(NEW!A72&amp;NEW!G72,Sheet2!$A$2:$A$1016&amp;Sheet2!$E$2:$E$1016,0))</f>
        <v>8.99</v>
      </c>
      <c r="I72" s="10">
        <f t="shared" si="24"/>
        <v>359.6</v>
      </c>
      <c r="J72" s="10">
        <f t="shared" ref="J72" si="42">K72/F72</f>
        <v>8.2700853166666679</v>
      </c>
      <c r="K72" s="28">
        <v>330.8034126666667</v>
      </c>
      <c r="L72" s="29">
        <v>0.25</v>
      </c>
      <c r="M72" s="28">
        <f>L72*K72</f>
        <v>82.700853166666676</v>
      </c>
      <c r="N72" s="26">
        <v>0.75</v>
      </c>
      <c r="O72" s="28">
        <f>M72*N72</f>
        <v>62.02563987500001</v>
      </c>
      <c r="P72" s="28">
        <f t="shared" si="27"/>
        <v>248.10255950000004</v>
      </c>
      <c r="S72" s="38"/>
    </row>
    <row r="73" spans="1:19" x14ac:dyDescent="0.25">
      <c r="A73" s="8" t="s">
        <v>49</v>
      </c>
      <c r="B73" s="18">
        <f>IFERROR(VLOOKUP(A73,Sheet2!$A$1:$E$76,2,FALSE),0)</f>
        <v>9780374360979</v>
      </c>
      <c r="C73" s="18" t="str">
        <f>IFERROR(VLOOKUP(A73,Sheet2!$A$1:$E$76,3,FALSE),0)</f>
        <v>Deborah Diesen</v>
      </c>
      <c r="D73" s="8" t="s">
        <v>40</v>
      </c>
      <c r="E73" s="11" t="s">
        <v>38</v>
      </c>
      <c r="F73" s="8">
        <v>5</v>
      </c>
      <c r="G73" s="27" t="s">
        <v>16</v>
      </c>
      <c r="H73" s="10" cm="1">
        <f t="array" ref="H73">INDEX(Sheet2!$D$2:$D$1016,MATCH(NEW!A73&amp;NEW!G73,Sheet2!$A$2:$A$1016&amp;Sheet2!$E$2:$E$1016,0))</f>
        <v>6.99</v>
      </c>
      <c r="I73" s="10">
        <f t="shared" si="24"/>
        <v>34.950000000000003</v>
      </c>
      <c r="J73" s="10">
        <f t="shared" si="31"/>
        <v>5.822000000000001</v>
      </c>
      <c r="K73" s="28">
        <v>29.110000000000003</v>
      </c>
      <c r="L73" s="29">
        <v>0.25</v>
      </c>
      <c r="M73" s="28">
        <f t="shared" si="32"/>
        <v>7.2775000000000007</v>
      </c>
      <c r="N73" s="26">
        <v>1.0900000000000001</v>
      </c>
      <c r="O73" s="28">
        <f t="shared" si="33"/>
        <v>7.9324750000000011</v>
      </c>
      <c r="P73" s="28">
        <f t="shared" si="27"/>
        <v>31.729900000000004</v>
      </c>
      <c r="S73" s="38"/>
    </row>
    <row r="74" spans="1:19" x14ac:dyDescent="0.25">
      <c r="A74" s="8" t="s">
        <v>49</v>
      </c>
      <c r="B74" s="18">
        <f>IFERROR(VLOOKUP(A74,Sheet2!$A$1:$E$76,2,FALSE),0)</f>
        <v>9780374360979</v>
      </c>
      <c r="C74" s="18" t="str">
        <f>IFERROR(VLOOKUP(A74,Sheet2!$A$1:$E$76,3,FALSE),0)</f>
        <v>Deborah Diesen</v>
      </c>
      <c r="D74" s="8" t="s">
        <v>40</v>
      </c>
      <c r="E74" s="11" t="s">
        <v>38</v>
      </c>
      <c r="F74" s="8">
        <v>38</v>
      </c>
      <c r="G74" s="27" t="s">
        <v>15</v>
      </c>
      <c r="H74" s="10" cm="1">
        <f t="array" ref="H74">INDEX(Sheet2!$D$2:$D$1016,MATCH(NEW!A74&amp;NEW!G74,Sheet2!$A$2:$A$1016&amp;Sheet2!$E$2:$E$1016,0))</f>
        <v>3.99</v>
      </c>
      <c r="I74" s="10">
        <f t="shared" si="24"/>
        <v>151.62</v>
      </c>
      <c r="J74" s="10">
        <f t="shared" ref="J74:J77" si="43">K74/F74</f>
        <v>2.8705263157894727</v>
      </c>
      <c r="K74" s="28">
        <v>109.07999999999996</v>
      </c>
      <c r="L74" s="29">
        <v>0.25</v>
      </c>
      <c r="M74" s="28">
        <f t="shared" ref="M74:M77" si="44">L74*K74</f>
        <v>27.269999999999989</v>
      </c>
      <c r="N74" s="26">
        <v>1.26</v>
      </c>
      <c r="O74" s="28">
        <f t="shared" ref="O74:O77" si="45">M74*N74</f>
        <v>34.360199999999985</v>
      </c>
      <c r="P74" s="28">
        <f t="shared" si="27"/>
        <v>137.44079999999994</v>
      </c>
      <c r="S74" s="38"/>
    </row>
    <row r="75" spans="1:19" x14ac:dyDescent="0.25">
      <c r="A75" s="8" t="s">
        <v>49</v>
      </c>
      <c r="B75" s="18">
        <f>IFERROR(VLOOKUP(A75,Sheet2!$A$1:$E$76,2,FALSE),0)</f>
        <v>9780374360979</v>
      </c>
      <c r="C75" s="18" t="str">
        <f>IFERROR(VLOOKUP(A75,Sheet2!$A$1:$E$76,3,FALSE),0)</f>
        <v>Deborah Diesen</v>
      </c>
      <c r="D75" s="8" t="s">
        <v>40</v>
      </c>
      <c r="E75" s="11" t="s">
        <v>38</v>
      </c>
      <c r="F75" s="8">
        <v>475</v>
      </c>
      <c r="G75" s="27" t="s">
        <v>17</v>
      </c>
      <c r="H75" s="10" cm="1">
        <f t="array" ref="H75">INDEX(Sheet2!$D$2:$D$1016,MATCH(NEW!A75&amp;NEW!G75,Sheet2!$A$2:$A$1016&amp;Sheet2!$E$2:$E$1016,0))</f>
        <v>6.99</v>
      </c>
      <c r="I75" s="10">
        <f t="shared" si="24"/>
        <v>3320.25</v>
      </c>
      <c r="J75" s="10">
        <f t="shared" si="43"/>
        <v>6.5076631578947337</v>
      </c>
      <c r="K75" s="28">
        <v>3091.1399999999985</v>
      </c>
      <c r="L75" s="29">
        <v>0.25</v>
      </c>
      <c r="M75" s="28">
        <f t="shared" si="44"/>
        <v>772.78499999999963</v>
      </c>
      <c r="N75" s="26">
        <v>1</v>
      </c>
      <c r="O75" s="28">
        <f t="shared" si="45"/>
        <v>772.78499999999963</v>
      </c>
      <c r="P75" s="28">
        <f t="shared" si="27"/>
        <v>3091.1399999999985</v>
      </c>
      <c r="S75" s="38"/>
    </row>
    <row r="76" spans="1:19" x14ac:dyDescent="0.25">
      <c r="A76" s="8" t="s">
        <v>49</v>
      </c>
      <c r="B76" s="18">
        <f>IFERROR(VLOOKUP(A76,Sheet2!$A$1:$E$76,2,FALSE),0)</f>
        <v>9780374360979</v>
      </c>
      <c r="C76" s="18" t="str">
        <f>IFERROR(VLOOKUP(A76,Sheet2!$A$1:$E$76,3,FALSE),0)</f>
        <v>Deborah Diesen</v>
      </c>
      <c r="D76" s="8" t="s">
        <v>40</v>
      </c>
      <c r="E76" s="11" t="s">
        <v>39</v>
      </c>
      <c r="F76" s="8">
        <v>4</v>
      </c>
      <c r="G76" s="27" t="s">
        <v>20</v>
      </c>
      <c r="H76" s="10" cm="1">
        <f t="array" ref="H76">INDEX(Sheet2!$D$2:$D$1016,MATCH(NEW!A76&amp;NEW!G76,Sheet2!$A$2:$A$1016&amp;Sheet2!$E$2:$E$1016,0))</f>
        <v>8.99</v>
      </c>
      <c r="I76" s="10">
        <f t="shared" si="24"/>
        <v>35.96</v>
      </c>
      <c r="J76" s="10">
        <f t="shared" si="43"/>
        <v>5.8025482666666663</v>
      </c>
      <c r="K76" s="28">
        <v>23.210193066666665</v>
      </c>
      <c r="L76" s="29">
        <v>0.25</v>
      </c>
      <c r="M76" s="28">
        <f t="shared" si="44"/>
        <v>5.8025482666666663</v>
      </c>
      <c r="N76" s="26">
        <v>0.75</v>
      </c>
      <c r="O76" s="28">
        <f t="shared" si="45"/>
        <v>4.3519112</v>
      </c>
      <c r="P76" s="28">
        <f t="shared" si="27"/>
        <v>17.4076448</v>
      </c>
      <c r="S76" s="38"/>
    </row>
    <row r="77" spans="1:19" x14ac:dyDescent="0.25">
      <c r="A77" s="8" t="s">
        <v>49</v>
      </c>
      <c r="B77" s="18">
        <f>IFERROR(VLOOKUP(A77,Sheet2!$A$1:$E$76,2,FALSE),0)</f>
        <v>9780374360979</v>
      </c>
      <c r="C77" s="18" t="str">
        <f>IFERROR(VLOOKUP(A77,Sheet2!$A$1:$E$76,3,FALSE),0)</f>
        <v>Deborah Diesen</v>
      </c>
      <c r="D77" s="8" t="s">
        <v>40</v>
      </c>
      <c r="E77" s="11" t="s">
        <v>39</v>
      </c>
      <c r="F77" s="8">
        <v>15</v>
      </c>
      <c r="G77" s="27" t="s">
        <v>17</v>
      </c>
      <c r="H77" s="10" cm="1">
        <f t="array" ref="H77">INDEX(Sheet2!$D$2:$D$1016,MATCH(NEW!A77&amp;NEW!G77,Sheet2!$A$2:$A$1016&amp;Sheet2!$E$2:$E$1016,0))</f>
        <v>6.99</v>
      </c>
      <c r="I77" s="10">
        <f t="shared" si="24"/>
        <v>104.85000000000001</v>
      </c>
      <c r="J77" s="10">
        <f t="shared" si="43"/>
        <v>4.75</v>
      </c>
      <c r="K77" s="28">
        <v>71.25</v>
      </c>
      <c r="L77" s="29">
        <v>0.25</v>
      </c>
      <c r="M77" s="28">
        <f t="shared" si="44"/>
        <v>17.8125</v>
      </c>
      <c r="N77" s="26">
        <v>1</v>
      </c>
      <c r="O77" s="28">
        <f t="shared" si="45"/>
        <v>17.8125</v>
      </c>
      <c r="P77" s="28">
        <f t="shared" si="27"/>
        <v>71.25</v>
      </c>
      <c r="S77" s="38"/>
    </row>
    <row r="78" spans="1:19" x14ac:dyDescent="0.25">
      <c r="A78" s="8" t="s">
        <v>53</v>
      </c>
      <c r="B78" s="18">
        <f>IFERROR(VLOOKUP(A78,Sheet2!$A$1:$E$76,2,FALSE),0)</f>
        <v>9781250203557</v>
      </c>
      <c r="C78" s="18" t="str">
        <f>IFERROR(VLOOKUP(A78,Sheet2!$A$1:$E$76,3,FALSE),0)</f>
        <v>Carole Lindstrom</v>
      </c>
      <c r="D78" s="8" t="s">
        <v>40</v>
      </c>
      <c r="E78" s="11" t="s">
        <v>38</v>
      </c>
      <c r="F78" s="8">
        <v>6</v>
      </c>
      <c r="G78" s="27" t="s">
        <v>20</v>
      </c>
      <c r="H78" s="10" cm="1">
        <f t="array" ref="H78">INDEX(Sheet2!$D$2:$D$1016,MATCH(NEW!A78&amp;NEW!G78,Sheet2!$A$2:$A$1016&amp;Sheet2!$E$2:$E$1016,0))</f>
        <v>8.99</v>
      </c>
      <c r="I78" s="10">
        <f t="shared" si="24"/>
        <v>53.94</v>
      </c>
      <c r="J78" s="10">
        <f t="shared" ref="J78:J81" si="46">K78/F78</f>
        <v>8.6356087333333331</v>
      </c>
      <c r="K78" s="28">
        <v>51.813652400000002</v>
      </c>
      <c r="L78" s="29">
        <v>0.25</v>
      </c>
      <c r="M78" s="28">
        <f t="shared" ref="M78" si="47">L78*K78</f>
        <v>12.953413100000001</v>
      </c>
      <c r="N78" s="26">
        <v>0.75</v>
      </c>
      <c r="O78" s="28">
        <f>M78*N78</f>
        <v>9.7150598250000009</v>
      </c>
      <c r="P78" s="28">
        <f t="shared" si="27"/>
        <v>38.860239300000003</v>
      </c>
      <c r="S78" s="38"/>
    </row>
    <row r="79" spans="1:19" x14ac:dyDescent="0.25">
      <c r="A79" s="8" t="s">
        <v>53</v>
      </c>
      <c r="B79" s="18">
        <f>IFERROR(VLOOKUP(A79,Sheet2!$A$1:$E$76,2,FALSE),0)</f>
        <v>9781250203557</v>
      </c>
      <c r="C79" s="18" t="str">
        <f>IFERROR(VLOOKUP(A79,Sheet2!$A$1:$E$76,3,FALSE),0)</f>
        <v>Carole Lindstrom</v>
      </c>
      <c r="D79" s="8" t="s">
        <v>40</v>
      </c>
      <c r="E79" s="11" t="s">
        <v>38</v>
      </c>
      <c r="F79" s="8">
        <v>4</v>
      </c>
      <c r="G79" s="27" t="s">
        <v>16</v>
      </c>
      <c r="H79" s="10" cm="1">
        <f t="array" ref="H79">INDEX(Sheet2!$D$2:$D$1016,MATCH(NEW!A79&amp;NEW!G79,Sheet2!$A$2:$A$1016&amp;Sheet2!$E$2:$E$1016,0))</f>
        <v>6.99</v>
      </c>
      <c r="I79" s="10">
        <f t="shared" si="24"/>
        <v>27.96</v>
      </c>
      <c r="J79" s="10">
        <f>K79/F79</f>
        <v>5.8100000000000005</v>
      </c>
      <c r="K79" s="28">
        <v>23.240000000000002</v>
      </c>
      <c r="L79" s="29">
        <v>0.25</v>
      </c>
      <c r="M79" s="28">
        <f>L79*K79</f>
        <v>5.8100000000000005</v>
      </c>
      <c r="N79" s="26">
        <v>1.0900000000000001</v>
      </c>
      <c r="O79" s="28">
        <f t="shared" ref="O79:O101" si="48">M79*N79</f>
        <v>6.3329000000000013</v>
      </c>
      <c r="P79" s="28">
        <f t="shared" si="27"/>
        <v>25.331600000000005</v>
      </c>
      <c r="S79" s="38"/>
    </row>
    <row r="80" spans="1:19" x14ac:dyDescent="0.25">
      <c r="A80" s="8" t="s">
        <v>53</v>
      </c>
      <c r="B80" s="18">
        <f>IFERROR(VLOOKUP(A80,Sheet2!$A$1:$E$76,2,FALSE),0)</f>
        <v>9781250203557</v>
      </c>
      <c r="C80" s="18" t="str">
        <f>IFERROR(VLOOKUP(A80,Sheet2!$A$1:$E$76,3,FALSE),0)</f>
        <v>Carole Lindstrom</v>
      </c>
      <c r="D80" s="8" t="s">
        <v>40</v>
      </c>
      <c r="E80" s="11" t="s">
        <v>38</v>
      </c>
      <c r="F80" s="8">
        <v>7</v>
      </c>
      <c r="G80" s="27" t="s">
        <v>15</v>
      </c>
      <c r="H80" s="10" cm="1">
        <f t="array" ref="H80">INDEX(Sheet2!$D$2:$D$1016,MATCH(NEW!A80&amp;NEW!G80,Sheet2!$A$2:$A$1016&amp;Sheet2!$E$2:$E$1016,0))</f>
        <v>5.99</v>
      </c>
      <c r="I80" s="10">
        <f t="shared" si="24"/>
        <v>41.93</v>
      </c>
      <c r="J80" s="10">
        <f t="shared" si="46"/>
        <v>4.67</v>
      </c>
      <c r="K80" s="28">
        <v>32.69</v>
      </c>
      <c r="L80" s="29">
        <v>0.25</v>
      </c>
      <c r="M80" s="28">
        <f t="shared" ref="M80:M102" si="49">L80*K80</f>
        <v>8.1724999999999994</v>
      </c>
      <c r="N80" s="26">
        <v>1.26</v>
      </c>
      <c r="O80" s="28">
        <f t="shared" si="48"/>
        <v>10.29735</v>
      </c>
      <c r="P80" s="28">
        <f t="shared" si="27"/>
        <v>41.189399999999999</v>
      </c>
      <c r="S80" s="38"/>
    </row>
    <row r="81" spans="1:19" x14ac:dyDescent="0.25">
      <c r="A81" s="8" t="s">
        <v>53</v>
      </c>
      <c r="B81" s="18">
        <f>IFERROR(VLOOKUP(A81,Sheet2!$A$1:$E$76,2,FALSE),0)</f>
        <v>9781250203557</v>
      </c>
      <c r="C81" s="18" t="str">
        <f>IFERROR(VLOOKUP(A81,Sheet2!$A$1:$E$76,3,FALSE),0)</f>
        <v>Carole Lindstrom</v>
      </c>
      <c r="D81" s="8" t="s">
        <v>40</v>
      </c>
      <c r="E81" s="11" t="s">
        <v>38</v>
      </c>
      <c r="F81" s="8">
        <v>27</v>
      </c>
      <c r="G81" s="27" t="s">
        <v>17</v>
      </c>
      <c r="H81" s="10" cm="1">
        <f t="array" ref="H81">INDEX(Sheet2!$D$2:$D$1016,MATCH(NEW!A81&amp;NEW!G81,Sheet2!$A$2:$A$1016&amp;Sheet2!$E$2:$E$1016,0))</f>
        <v>6.99</v>
      </c>
      <c r="I81" s="10">
        <f t="shared" si="24"/>
        <v>188.73000000000002</v>
      </c>
      <c r="J81" s="10">
        <f t="shared" si="46"/>
        <v>6.1781481481481473</v>
      </c>
      <c r="K81" s="28">
        <v>166.80999999999997</v>
      </c>
      <c r="L81" s="29">
        <v>0.25</v>
      </c>
      <c r="M81" s="28">
        <f t="shared" si="49"/>
        <v>41.702499999999993</v>
      </c>
      <c r="N81" s="26">
        <v>1</v>
      </c>
      <c r="O81" s="28">
        <f t="shared" si="48"/>
        <v>41.702499999999993</v>
      </c>
      <c r="P81" s="28">
        <f t="shared" si="27"/>
        <v>166.80999999999997</v>
      </c>
      <c r="S81" s="38"/>
    </row>
    <row r="82" spans="1:19" x14ac:dyDescent="0.25">
      <c r="A82" s="8" t="s">
        <v>55</v>
      </c>
      <c r="B82" s="18">
        <f>IFERROR(VLOOKUP(A82,Sheet2!$A$1:$E$76,2,FALSE),0)</f>
        <v>9781250347671</v>
      </c>
      <c r="C82" s="18" t="str">
        <f>IFERROR(VLOOKUP(A82,Sheet2!$A$1:$E$76,3,FALSE),0)</f>
        <v>Katherine Applegate</v>
      </c>
      <c r="D82" s="8" t="s">
        <v>40</v>
      </c>
      <c r="E82" s="11" t="s">
        <v>38</v>
      </c>
      <c r="F82" s="8">
        <v>13</v>
      </c>
      <c r="G82" s="27" t="s">
        <v>20</v>
      </c>
      <c r="H82" s="10" cm="1">
        <f t="array" ref="H82">INDEX(Sheet2!$D$2:$D$1016,MATCH(NEW!A82&amp;NEW!G82,Sheet2!$A$2:$A$1016&amp;Sheet2!$E$2:$E$1016,0))</f>
        <v>8.99</v>
      </c>
      <c r="I82" s="10">
        <f t="shared" si="24"/>
        <v>116.87</v>
      </c>
      <c r="J82" s="10">
        <f>K82/F82</f>
        <v>8.7885543076923085</v>
      </c>
      <c r="K82" s="28">
        <v>114.25120600000001</v>
      </c>
      <c r="L82" s="29">
        <v>0.25</v>
      </c>
      <c r="M82" s="28">
        <f t="shared" si="49"/>
        <v>28.562801500000003</v>
      </c>
      <c r="N82" s="26">
        <v>0.75</v>
      </c>
      <c r="O82" s="28">
        <f t="shared" si="48"/>
        <v>21.422101125000001</v>
      </c>
      <c r="P82" s="28">
        <f t="shared" si="27"/>
        <v>85.688404500000004</v>
      </c>
      <c r="S82" s="38"/>
    </row>
    <row r="83" spans="1:19" x14ac:dyDescent="0.25">
      <c r="A83" s="8" t="s">
        <v>55</v>
      </c>
      <c r="B83" s="18">
        <f>IFERROR(VLOOKUP(A83,Sheet2!$A$1:$E$76,2,FALSE),0)</f>
        <v>9781250347671</v>
      </c>
      <c r="C83" s="18" t="str">
        <f>IFERROR(VLOOKUP(A83,Sheet2!$A$1:$E$76,3,FALSE),0)</f>
        <v>Katherine Applegate</v>
      </c>
      <c r="D83" s="8" t="s">
        <v>40</v>
      </c>
      <c r="E83" s="11" t="s">
        <v>38</v>
      </c>
      <c r="F83" s="8">
        <v>97</v>
      </c>
      <c r="G83" s="27" t="s">
        <v>17</v>
      </c>
      <c r="H83" s="10" cm="1">
        <f t="array" ref="H83">INDEX(Sheet2!$D$2:$D$1016,MATCH(NEW!A83&amp;NEW!G83,Sheet2!$A$2:$A$1016&amp;Sheet2!$E$2:$E$1016,0))</f>
        <v>6.99</v>
      </c>
      <c r="I83" s="10">
        <f t="shared" si="24"/>
        <v>678.03</v>
      </c>
      <c r="J83" s="10">
        <f t="shared" ref="J83:J85" si="50">K83/F83</f>
        <v>6.0035051546391758</v>
      </c>
      <c r="K83" s="28">
        <v>582.34</v>
      </c>
      <c r="L83" s="29">
        <v>0.25</v>
      </c>
      <c r="M83" s="28">
        <f t="shared" si="49"/>
        <v>145.58500000000001</v>
      </c>
      <c r="N83" s="26">
        <v>1</v>
      </c>
      <c r="O83" s="28">
        <f t="shared" si="48"/>
        <v>145.58500000000001</v>
      </c>
      <c r="P83" s="28">
        <f t="shared" si="27"/>
        <v>582.34</v>
      </c>
      <c r="S83" s="38"/>
    </row>
    <row r="84" spans="1:19" x14ac:dyDescent="0.25">
      <c r="A84" s="8" t="s">
        <v>56</v>
      </c>
      <c r="B84" s="18">
        <f>IFERROR(VLOOKUP(A84,Sheet2!$A$1:$E$76,2,FALSE),0)</f>
        <v>9781250347664</v>
      </c>
      <c r="C84" s="18" t="str">
        <f>IFERROR(VLOOKUP(A84,Sheet2!$A$1:$E$76,3,FALSE),0)</f>
        <v>Eva Chen</v>
      </c>
      <c r="D84" s="8" t="s">
        <v>40</v>
      </c>
      <c r="E84" s="11" t="s">
        <v>38</v>
      </c>
      <c r="F84" s="8">
        <v>15</v>
      </c>
      <c r="G84" s="27" t="s">
        <v>20</v>
      </c>
      <c r="H84" s="10" cm="1">
        <f t="array" ref="H84">INDEX(Sheet2!$D$2:$D$1016,MATCH(NEW!A84&amp;NEW!G84,Sheet2!$A$2:$A$1016&amp;Sheet2!$E$2:$E$1016,0))</f>
        <v>8.99</v>
      </c>
      <c r="I84" s="10">
        <f t="shared" si="24"/>
        <v>134.85</v>
      </c>
      <c r="J84" s="10">
        <f t="shared" si="50"/>
        <v>8.1255988088888884</v>
      </c>
      <c r="K84" s="28">
        <v>121.88398213333333</v>
      </c>
      <c r="L84" s="29">
        <v>0.25</v>
      </c>
      <c r="M84" s="28">
        <f t="shared" si="49"/>
        <v>30.470995533333333</v>
      </c>
      <c r="N84" s="26">
        <v>0.75</v>
      </c>
      <c r="O84" s="28">
        <f t="shared" si="48"/>
        <v>22.853246649999999</v>
      </c>
      <c r="P84" s="28">
        <f t="shared" si="27"/>
        <v>91.412986599999996</v>
      </c>
      <c r="S84" s="38"/>
    </row>
    <row r="85" spans="1:19" x14ac:dyDescent="0.25">
      <c r="A85" s="8" t="s">
        <v>56</v>
      </c>
      <c r="B85" s="18">
        <f>IFERROR(VLOOKUP(A85,Sheet2!$A$1:$E$76,2,FALSE),0)</f>
        <v>9781250347664</v>
      </c>
      <c r="C85" s="18" t="str">
        <f>IFERROR(VLOOKUP(A85,Sheet2!$A$1:$E$76,3,FALSE),0)</f>
        <v>Eva Chen</v>
      </c>
      <c r="D85" s="8" t="s">
        <v>40</v>
      </c>
      <c r="E85" s="11" t="s">
        <v>38</v>
      </c>
      <c r="F85" s="8">
        <v>27</v>
      </c>
      <c r="G85" s="27" t="s">
        <v>17</v>
      </c>
      <c r="H85" s="10" cm="1">
        <f t="array" ref="H85">INDEX(Sheet2!$D$2:$D$1016,MATCH(NEW!A85&amp;NEW!G85,Sheet2!$A$2:$A$1016&amp;Sheet2!$E$2:$E$1016,0))</f>
        <v>6.99</v>
      </c>
      <c r="I85" s="10">
        <f t="shared" si="24"/>
        <v>188.73000000000002</v>
      </c>
      <c r="J85" s="10">
        <f t="shared" si="50"/>
        <v>6.0885185185185184</v>
      </c>
      <c r="K85" s="28">
        <v>164.39</v>
      </c>
      <c r="L85" s="29">
        <v>0.25</v>
      </c>
      <c r="M85" s="28">
        <f t="shared" si="49"/>
        <v>41.097499999999997</v>
      </c>
      <c r="N85" s="26">
        <v>1</v>
      </c>
      <c r="O85" s="28">
        <f t="shared" si="48"/>
        <v>41.097499999999997</v>
      </c>
      <c r="P85" s="28">
        <f t="shared" si="27"/>
        <v>164.39</v>
      </c>
      <c r="S85" s="38"/>
    </row>
    <row r="86" spans="1:19" x14ac:dyDescent="0.25">
      <c r="A86" s="8" t="s">
        <v>57</v>
      </c>
      <c r="B86" s="18">
        <f>IFERROR(VLOOKUP(A86,Sheet2!$A$1:$E$76,2,FALSE),0)</f>
        <v>9781250236678</v>
      </c>
      <c r="C86" s="18" t="str">
        <f>IFERROR(VLOOKUP(A86,Sheet2!$A$1:$E$76,3,FALSE),0)</f>
        <v>Dan Gemeinhart</v>
      </c>
      <c r="D86" s="8" t="s">
        <v>40</v>
      </c>
      <c r="E86" s="11" t="s">
        <v>38</v>
      </c>
      <c r="F86" s="8">
        <v>1</v>
      </c>
      <c r="G86" s="27" t="s">
        <v>16</v>
      </c>
      <c r="H86" s="10" cm="1">
        <f t="array" ref="H86">INDEX(Sheet2!$D$2:$D$1016,MATCH(NEW!A86&amp;NEW!G86,Sheet2!$A$2:$A$1016&amp;Sheet2!$E$2:$E$1016,0))</f>
        <v>19.989999999999998</v>
      </c>
      <c r="I86" s="10">
        <f t="shared" si="24"/>
        <v>19.989999999999998</v>
      </c>
      <c r="J86" s="10">
        <f t="shared" ref="J86:J95" si="51">K86/F86</f>
        <v>16.66</v>
      </c>
      <c r="K86" s="28">
        <v>16.66</v>
      </c>
      <c r="L86" s="29">
        <v>0.25</v>
      </c>
      <c r="M86" s="28">
        <f t="shared" si="49"/>
        <v>4.165</v>
      </c>
      <c r="N86" s="26">
        <v>1.0900000000000001</v>
      </c>
      <c r="O86" s="28">
        <f t="shared" si="48"/>
        <v>4.5398500000000004</v>
      </c>
      <c r="P86" s="28">
        <f t="shared" si="27"/>
        <v>18.159400000000002</v>
      </c>
      <c r="S86" s="38"/>
    </row>
    <row r="87" spans="1:19" x14ac:dyDescent="0.25">
      <c r="A87" s="8" t="s">
        <v>57</v>
      </c>
      <c r="B87" s="18">
        <f>IFERROR(VLOOKUP(A87,Sheet2!$A$1:$E$76,2,FALSE),0)</f>
        <v>9781250236678</v>
      </c>
      <c r="C87" s="18" t="str">
        <f>IFERROR(VLOOKUP(A87,Sheet2!$A$1:$E$76,3,FALSE),0)</f>
        <v>Dan Gemeinhart</v>
      </c>
      <c r="D87" s="8" t="s">
        <v>40</v>
      </c>
      <c r="E87" s="11" t="s">
        <v>38</v>
      </c>
      <c r="F87" s="8">
        <v>6</v>
      </c>
      <c r="G87" s="27" t="s">
        <v>15</v>
      </c>
      <c r="H87" s="10" cm="1">
        <f t="array" ref="H87">INDEX(Sheet2!$D$2:$D$1016,MATCH(NEW!A87&amp;NEW!G87,Sheet2!$A$2:$A$1016&amp;Sheet2!$E$2:$E$1016,0))</f>
        <v>14.99</v>
      </c>
      <c r="I87" s="10">
        <f t="shared" si="24"/>
        <v>89.94</v>
      </c>
      <c r="J87" s="10">
        <f t="shared" si="51"/>
        <v>10.956666666666665</v>
      </c>
      <c r="K87" s="28">
        <v>65.739999999999995</v>
      </c>
      <c r="L87" s="29">
        <v>0.25</v>
      </c>
      <c r="M87" s="28">
        <f t="shared" si="49"/>
        <v>16.434999999999999</v>
      </c>
      <c r="N87" s="26">
        <v>1.26</v>
      </c>
      <c r="O87" s="28">
        <f t="shared" si="48"/>
        <v>20.708099999999998</v>
      </c>
      <c r="P87" s="28">
        <f t="shared" si="27"/>
        <v>82.832399999999993</v>
      </c>
      <c r="S87" s="38"/>
    </row>
    <row r="88" spans="1:19" x14ac:dyDescent="0.25">
      <c r="A88" s="8" t="s">
        <v>57</v>
      </c>
      <c r="B88" s="18">
        <f>IFERROR(VLOOKUP(A88,Sheet2!$A$1:$E$76,2,FALSE),0)</f>
        <v>9781250236678</v>
      </c>
      <c r="C88" s="18" t="str">
        <f>IFERROR(VLOOKUP(A88,Sheet2!$A$1:$E$76,3,FALSE),0)</f>
        <v>Dan Gemeinhart</v>
      </c>
      <c r="D88" s="8" t="s">
        <v>40</v>
      </c>
      <c r="E88" s="11" t="s">
        <v>38</v>
      </c>
      <c r="F88" s="8">
        <v>36</v>
      </c>
      <c r="G88" s="27" t="s">
        <v>17</v>
      </c>
      <c r="H88" s="10" cm="1">
        <f t="array" ref="H88">INDEX(Sheet2!$D$2:$D$1016,MATCH(NEW!A88&amp;NEW!G88,Sheet2!$A$2:$A$1016&amp;Sheet2!$E$2:$E$1016,0))</f>
        <v>19.989999999999998</v>
      </c>
      <c r="I88" s="10">
        <f t="shared" si="24"/>
        <v>719.64</v>
      </c>
      <c r="J88" s="10">
        <f t="shared" si="51"/>
        <v>16.658333333333339</v>
      </c>
      <c r="K88" s="28">
        <v>599.70000000000016</v>
      </c>
      <c r="L88" s="29">
        <v>0.25</v>
      </c>
      <c r="M88" s="28">
        <f t="shared" si="49"/>
        <v>149.92500000000004</v>
      </c>
      <c r="N88" s="26">
        <v>1</v>
      </c>
      <c r="O88" s="28">
        <f t="shared" si="48"/>
        <v>149.92500000000004</v>
      </c>
      <c r="P88" s="28">
        <f t="shared" si="27"/>
        <v>599.70000000000016</v>
      </c>
      <c r="S88" s="38"/>
    </row>
    <row r="89" spans="1:19" x14ac:dyDescent="0.25">
      <c r="A89" s="8" t="s">
        <v>61</v>
      </c>
      <c r="B89" s="18">
        <f>IFERROR(VLOOKUP(A89,Sheet2!$A$1:$E$76,2,FALSE),0)</f>
        <v>9781250800039</v>
      </c>
      <c r="C89" s="18" t="str">
        <f>IFERROR(VLOOKUP(A89,Sheet2!$A$1:$E$76,3,FALSE),0)</f>
        <v>Jami Gigot</v>
      </c>
      <c r="D89" s="8" t="s">
        <v>40</v>
      </c>
      <c r="E89" s="11" t="s">
        <v>38</v>
      </c>
      <c r="F89" s="8">
        <v>13</v>
      </c>
      <c r="G89" s="27" t="s">
        <v>20</v>
      </c>
      <c r="H89" s="10" cm="1">
        <f t="array" ref="H89">INDEX(Sheet2!$D$2:$D$1016,MATCH(NEW!A89&amp;NEW!G89,Sheet2!$A$2:$A$1016&amp;Sheet2!$E$2:$E$1016,0))</f>
        <v>8.99</v>
      </c>
      <c r="I89" s="10">
        <f t="shared" si="24"/>
        <v>116.87</v>
      </c>
      <c r="J89" s="10">
        <f t="shared" si="51"/>
        <v>8.0976372923076916</v>
      </c>
      <c r="K89" s="28">
        <v>105.26928479999998</v>
      </c>
      <c r="L89" s="29">
        <v>0.25</v>
      </c>
      <c r="M89" s="28">
        <f t="shared" si="49"/>
        <v>26.317321199999995</v>
      </c>
      <c r="N89" s="26">
        <v>0.75</v>
      </c>
      <c r="O89" s="28">
        <f t="shared" si="48"/>
        <v>19.737990899999996</v>
      </c>
      <c r="P89" s="28">
        <f t="shared" si="27"/>
        <v>78.951963599999985</v>
      </c>
      <c r="S89" s="38"/>
    </row>
    <row r="90" spans="1:19" x14ac:dyDescent="0.25">
      <c r="A90" s="8" t="s">
        <v>61</v>
      </c>
      <c r="B90" s="18">
        <f>IFERROR(VLOOKUP(A90,Sheet2!$A$1:$E$76,2,FALSE),0)</f>
        <v>9781250800039</v>
      </c>
      <c r="C90" s="18" t="str">
        <f>IFERROR(VLOOKUP(A90,Sheet2!$A$1:$E$76,3,FALSE),0)</f>
        <v>Jami Gigot</v>
      </c>
      <c r="D90" s="8" t="s">
        <v>40</v>
      </c>
      <c r="E90" s="11" t="s">
        <v>38</v>
      </c>
      <c r="F90" s="8">
        <v>7</v>
      </c>
      <c r="G90" s="27" t="s">
        <v>16</v>
      </c>
      <c r="H90" s="10" cm="1">
        <f t="array" ref="H90">INDEX(Sheet2!$D$2:$D$1016,MATCH(NEW!A90&amp;NEW!G90,Sheet2!$A$2:$A$1016&amp;Sheet2!$E$2:$E$1016,0))</f>
        <v>6.99</v>
      </c>
      <c r="I90" s="10">
        <f t="shared" si="24"/>
        <v>48.93</v>
      </c>
      <c r="J90" s="10">
        <f t="shared" si="51"/>
        <v>5.3285714285714283</v>
      </c>
      <c r="K90" s="28">
        <v>37.299999999999997</v>
      </c>
      <c r="L90" s="29">
        <v>0.25</v>
      </c>
      <c r="M90" s="28">
        <f t="shared" si="49"/>
        <v>9.3249999999999993</v>
      </c>
      <c r="N90" s="26">
        <v>1.0900000000000001</v>
      </c>
      <c r="O90" s="28">
        <f t="shared" si="48"/>
        <v>10.164249999999999</v>
      </c>
      <c r="P90" s="28">
        <f t="shared" si="27"/>
        <v>40.656999999999996</v>
      </c>
      <c r="S90" s="38"/>
    </row>
    <row r="91" spans="1:19" x14ac:dyDescent="0.25">
      <c r="A91" s="8" t="s">
        <v>61</v>
      </c>
      <c r="B91" s="18">
        <f>IFERROR(VLOOKUP(A91,Sheet2!$A$1:$E$76,2,FALSE),0)</f>
        <v>9781250800039</v>
      </c>
      <c r="C91" s="18" t="str">
        <f>IFERROR(VLOOKUP(A91,Sheet2!$A$1:$E$76,3,FALSE),0)</f>
        <v>Jami Gigot</v>
      </c>
      <c r="D91" s="8" t="s">
        <v>40</v>
      </c>
      <c r="E91" s="11" t="s">
        <v>38</v>
      </c>
      <c r="F91" s="8">
        <v>40</v>
      </c>
      <c r="G91" s="27" t="s">
        <v>15</v>
      </c>
      <c r="H91" s="10" cm="1">
        <f t="array" ref="H91">INDEX(Sheet2!$D$2:$D$1016,MATCH(NEW!A91&amp;NEW!G91,Sheet2!$A$2:$A$1016&amp;Sheet2!$E$2:$E$1016,0))</f>
        <v>5.99</v>
      </c>
      <c r="I91" s="10">
        <f t="shared" si="24"/>
        <v>239.60000000000002</v>
      </c>
      <c r="J91" s="10">
        <f t="shared" si="51"/>
        <v>4.7314999999999987</v>
      </c>
      <c r="K91" s="28">
        <v>189.25999999999996</v>
      </c>
      <c r="L91" s="29">
        <v>0.25</v>
      </c>
      <c r="M91" s="28">
        <f t="shared" si="49"/>
        <v>47.314999999999991</v>
      </c>
      <c r="N91" s="26">
        <v>1.26</v>
      </c>
      <c r="O91" s="28">
        <f t="shared" si="48"/>
        <v>59.616899999999987</v>
      </c>
      <c r="P91" s="28">
        <f t="shared" si="27"/>
        <v>238.46759999999995</v>
      </c>
      <c r="S91" s="38"/>
    </row>
    <row r="92" spans="1:19" x14ac:dyDescent="0.25">
      <c r="A92" s="8" t="s">
        <v>61</v>
      </c>
      <c r="B92" s="18">
        <f>IFERROR(VLOOKUP(A92,Sheet2!$A$1:$E$76,2,FALSE),0)</f>
        <v>9781250800039</v>
      </c>
      <c r="C92" s="18" t="str">
        <f>IFERROR(VLOOKUP(A92,Sheet2!$A$1:$E$76,3,FALSE),0)</f>
        <v>Jami Gigot</v>
      </c>
      <c r="D92" s="8" t="s">
        <v>40</v>
      </c>
      <c r="E92" s="11" t="s">
        <v>38</v>
      </c>
      <c r="F92" s="8">
        <v>21</v>
      </c>
      <c r="G92" s="27" t="s">
        <v>17</v>
      </c>
      <c r="H92" s="10" cm="1">
        <f t="array" ref="H92">INDEX(Sheet2!$D$2:$D$1016,MATCH(NEW!A92&amp;NEW!G92,Sheet2!$A$2:$A$1016&amp;Sheet2!$E$2:$E$1016,0))</f>
        <v>6.99</v>
      </c>
      <c r="I92" s="10">
        <f t="shared" ref="I92" si="52">H92*F92</f>
        <v>146.79</v>
      </c>
      <c r="J92" s="10">
        <f t="shared" ref="J92" si="53">K92/F92</f>
        <v>6.6576190476190478</v>
      </c>
      <c r="K92" s="28">
        <v>139.81</v>
      </c>
      <c r="L92" s="29">
        <v>0.25</v>
      </c>
      <c r="M92" s="28">
        <f t="shared" si="49"/>
        <v>34.952500000000001</v>
      </c>
      <c r="N92" s="26">
        <v>1</v>
      </c>
      <c r="O92" s="28">
        <f t="shared" si="48"/>
        <v>34.952500000000001</v>
      </c>
      <c r="P92" s="28">
        <f t="shared" si="27"/>
        <v>139.81</v>
      </c>
      <c r="S92" s="38"/>
    </row>
    <row r="93" spans="1:19" x14ac:dyDescent="0.25">
      <c r="A93" s="8" t="s">
        <v>65</v>
      </c>
      <c r="B93" s="18">
        <f>IFERROR(VLOOKUP(A93,Sheet2!$A$1:$E$76,2,FALSE),0)</f>
        <v>9781250351333</v>
      </c>
      <c r="C93" s="18" t="str">
        <f>IFERROR(VLOOKUP(A93,Sheet2!$A$1:$E$76,3,FALSE),0)</f>
        <v>Nancy Tillman</v>
      </c>
      <c r="D93" s="8" t="s">
        <v>40</v>
      </c>
      <c r="E93" s="11" t="s">
        <v>38</v>
      </c>
      <c r="F93" s="8">
        <v>11</v>
      </c>
      <c r="G93" s="27" t="s">
        <v>20</v>
      </c>
      <c r="H93" s="10" cm="1">
        <f t="array" ref="H93">INDEX(Sheet2!$D$2:$D$1016,MATCH(NEW!A93&amp;NEW!G93,Sheet2!$A$2:$A$1016&amp;Sheet2!$E$2:$E$1016,0))</f>
        <v>8.99</v>
      </c>
      <c r="I93" s="10">
        <f t="shared" si="24"/>
        <v>98.89</v>
      </c>
      <c r="J93" s="10">
        <f t="shared" si="51"/>
        <v>8.3753034666666668</v>
      </c>
      <c r="K93" s="28">
        <v>92.12833813333333</v>
      </c>
      <c r="L93" s="29">
        <v>0.25</v>
      </c>
      <c r="M93" s="28">
        <f t="shared" si="49"/>
        <v>23.032084533333332</v>
      </c>
      <c r="N93" s="26">
        <v>0.75</v>
      </c>
      <c r="O93" s="28">
        <f t="shared" si="48"/>
        <v>17.274063399999999</v>
      </c>
      <c r="P93" s="28">
        <f t="shared" si="27"/>
        <v>69.096253599999997</v>
      </c>
      <c r="S93" s="38"/>
    </row>
    <row r="94" spans="1:19" x14ac:dyDescent="0.25">
      <c r="A94" s="8" t="s">
        <v>65</v>
      </c>
      <c r="B94" s="18">
        <f>IFERROR(VLOOKUP(A94,Sheet2!$A$1:$E$76,2,FALSE),0)</f>
        <v>9781250351333</v>
      </c>
      <c r="C94" s="18" t="str">
        <f>IFERROR(VLOOKUP(A94,Sheet2!$A$1:$E$76,3,FALSE),0)</f>
        <v>Nancy Tillman</v>
      </c>
      <c r="D94" s="8" t="s">
        <v>40</v>
      </c>
      <c r="E94" s="11" t="s">
        <v>38</v>
      </c>
      <c r="F94" s="8">
        <v>2</v>
      </c>
      <c r="G94" s="27" t="s">
        <v>16</v>
      </c>
      <c r="H94" s="10" cm="1">
        <f t="array" ref="H94">INDEX(Sheet2!$D$2:$D$1016,MATCH(NEW!A94&amp;NEW!G94,Sheet2!$A$2:$A$1016&amp;Sheet2!$E$2:$E$1016,0))</f>
        <v>6.99</v>
      </c>
      <c r="I94" s="10">
        <f t="shared" si="24"/>
        <v>13.98</v>
      </c>
      <c r="J94" s="10">
        <f t="shared" si="51"/>
        <v>5.68</v>
      </c>
      <c r="K94" s="28">
        <v>11.36</v>
      </c>
      <c r="L94" s="29">
        <v>0.25</v>
      </c>
      <c r="M94" s="28">
        <f t="shared" si="49"/>
        <v>2.84</v>
      </c>
      <c r="N94" s="26">
        <v>1.0900000000000001</v>
      </c>
      <c r="O94" s="28">
        <f t="shared" si="48"/>
        <v>3.0956000000000001</v>
      </c>
      <c r="P94" s="28">
        <f t="shared" si="27"/>
        <v>12.382400000000001</v>
      </c>
      <c r="S94" s="38"/>
    </row>
    <row r="95" spans="1:19" x14ac:dyDescent="0.25">
      <c r="A95" s="8" t="s">
        <v>65</v>
      </c>
      <c r="B95" s="18">
        <f>IFERROR(VLOOKUP(A95,Sheet2!$A$1:$E$76,2,FALSE),0)</f>
        <v>9781250351333</v>
      </c>
      <c r="C95" s="18" t="str">
        <f>IFERROR(VLOOKUP(A95,Sheet2!$A$1:$E$76,3,FALSE),0)</f>
        <v>Nancy Tillman</v>
      </c>
      <c r="D95" s="8" t="s">
        <v>40</v>
      </c>
      <c r="E95" s="11" t="s">
        <v>38</v>
      </c>
      <c r="F95" s="8">
        <v>16</v>
      </c>
      <c r="G95" s="27" t="s">
        <v>15</v>
      </c>
      <c r="H95" s="10" cm="1">
        <f t="array" ref="H95">INDEX(Sheet2!$D$2:$D$1016,MATCH(NEW!A95&amp;NEW!G95,Sheet2!$A$2:$A$1016&amp;Sheet2!$E$2:$E$1016,0))</f>
        <v>5.99</v>
      </c>
      <c r="I95" s="10">
        <f t="shared" si="24"/>
        <v>95.84</v>
      </c>
      <c r="J95" s="10">
        <f t="shared" si="51"/>
        <v>4.3643750000000008</v>
      </c>
      <c r="K95" s="28">
        <v>69.830000000000013</v>
      </c>
      <c r="L95" s="29">
        <v>0.25</v>
      </c>
      <c r="M95" s="28">
        <f t="shared" si="49"/>
        <v>17.457500000000003</v>
      </c>
      <c r="N95" s="26">
        <v>1.26</v>
      </c>
      <c r="O95" s="28">
        <f t="shared" si="48"/>
        <v>21.996450000000003</v>
      </c>
      <c r="P95" s="28">
        <f t="shared" si="27"/>
        <v>87.985800000000012</v>
      </c>
      <c r="S95" s="38"/>
    </row>
    <row r="96" spans="1:19" x14ac:dyDescent="0.25">
      <c r="A96" s="8" t="s">
        <v>65</v>
      </c>
      <c r="B96" s="18">
        <f>IFERROR(VLOOKUP(A96,Sheet2!$A$1:$E$76,2,FALSE),0)</f>
        <v>9781250351333</v>
      </c>
      <c r="C96" s="18" t="str">
        <f>IFERROR(VLOOKUP(A96,Sheet2!$A$1:$E$76,3,FALSE),0)</f>
        <v>Nancy Tillman</v>
      </c>
      <c r="D96" s="8" t="s">
        <v>40</v>
      </c>
      <c r="E96" s="11" t="s">
        <v>38</v>
      </c>
      <c r="F96" s="8">
        <v>35</v>
      </c>
      <c r="G96" s="27" t="s">
        <v>17</v>
      </c>
      <c r="H96" s="10" cm="1">
        <f t="array" ref="H96">INDEX(Sheet2!$D$2:$D$1016,MATCH(NEW!A96&amp;NEW!G96,Sheet2!$A$2:$A$1016&amp;Sheet2!$E$2:$E$1016,0))</f>
        <v>6.99</v>
      </c>
      <c r="I96" s="10">
        <f t="shared" si="24"/>
        <v>244.65</v>
      </c>
      <c r="J96" s="10">
        <f t="shared" ref="J96:J100" si="54">K96/F96</f>
        <v>6.1357142857142861</v>
      </c>
      <c r="K96" s="28">
        <v>214.75</v>
      </c>
      <c r="L96" s="29">
        <v>0.25</v>
      </c>
      <c r="M96" s="28">
        <f t="shared" si="49"/>
        <v>53.6875</v>
      </c>
      <c r="N96" s="26">
        <v>1</v>
      </c>
      <c r="O96" s="28">
        <f t="shared" si="48"/>
        <v>53.6875</v>
      </c>
      <c r="P96" s="28">
        <f t="shared" si="27"/>
        <v>214.75</v>
      </c>
      <c r="S96" s="38"/>
    </row>
    <row r="97" spans="1:19" x14ac:dyDescent="0.25">
      <c r="A97" s="8" t="s">
        <v>66</v>
      </c>
      <c r="B97" s="18">
        <f>IFERROR(VLOOKUP(A97,Sheet2!$A$1:$E$76,2,FALSE),0)</f>
        <v>9781250351340</v>
      </c>
      <c r="C97" s="18" t="str">
        <f>IFERROR(VLOOKUP(A97,Sheet2!$A$1:$E$76,3,FALSE),0)</f>
        <v>Emmy Castner</v>
      </c>
      <c r="D97" s="8" t="s">
        <v>40</v>
      </c>
      <c r="E97" s="11" t="s">
        <v>38</v>
      </c>
      <c r="F97" s="8">
        <v>17</v>
      </c>
      <c r="G97" s="27" t="s">
        <v>20</v>
      </c>
      <c r="H97" s="10" cm="1">
        <f t="array" ref="H97">INDEX(Sheet2!$D$2:$D$1016,MATCH(NEW!A97&amp;NEW!G97,Sheet2!$A$2:$A$1016&amp;Sheet2!$E$2:$E$1016,0))</f>
        <v>12.99</v>
      </c>
      <c r="I97" s="10">
        <f t="shared" si="24"/>
        <v>220.83</v>
      </c>
      <c r="J97" s="10">
        <f t="shared" si="54"/>
        <v>11.25795665098039</v>
      </c>
      <c r="K97" s="28">
        <v>191.38526306666662</v>
      </c>
      <c r="L97" s="29">
        <v>0.25</v>
      </c>
      <c r="M97" s="28">
        <f t="shared" si="49"/>
        <v>47.846315766666656</v>
      </c>
      <c r="N97" s="26">
        <v>0.75</v>
      </c>
      <c r="O97" s="28">
        <f t="shared" si="48"/>
        <v>35.88473682499999</v>
      </c>
      <c r="P97" s="28">
        <f t="shared" si="27"/>
        <v>143.53894729999996</v>
      </c>
      <c r="S97" s="38"/>
    </row>
    <row r="98" spans="1:19" x14ac:dyDescent="0.25">
      <c r="A98" s="8" t="s">
        <v>66</v>
      </c>
      <c r="B98" s="18">
        <f>IFERROR(VLOOKUP(A98,Sheet2!$A$1:$E$76,2,FALSE),0)</f>
        <v>9781250351340</v>
      </c>
      <c r="C98" s="18" t="str">
        <f>IFERROR(VLOOKUP(A98,Sheet2!$A$1:$E$76,3,FALSE),0)</f>
        <v>Emmy Castner</v>
      </c>
      <c r="D98" s="8" t="s">
        <v>40</v>
      </c>
      <c r="E98" s="11" t="s">
        <v>38</v>
      </c>
      <c r="F98" s="8">
        <v>5</v>
      </c>
      <c r="G98" s="27" t="s">
        <v>16</v>
      </c>
      <c r="H98" s="10" cm="1">
        <f t="array" ref="H98">INDEX(Sheet2!$D$2:$D$1016,MATCH(NEW!A98&amp;NEW!G98,Sheet2!$A$2:$A$1016&amp;Sheet2!$E$2:$E$1016,0))</f>
        <v>9.99</v>
      </c>
      <c r="I98" s="10">
        <f t="shared" si="24"/>
        <v>49.95</v>
      </c>
      <c r="J98" s="10">
        <f t="shared" si="54"/>
        <v>8.282</v>
      </c>
      <c r="K98" s="28">
        <v>41.41</v>
      </c>
      <c r="L98" s="29">
        <v>0.25</v>
      </c>
      <c r="M98" s="28">
        <f t="shared" si="49"/>
        <v>10.352499999999999</v>
      </c>
      <c r="N98" s="26">
        <v>1.0900000000000001</v>
      </c>
      <c r="O98" s="28">
        <f t="shared" si="48"/>
        <v>11.284224999999999</v>
      </c>
      <c r="P98" s="28">
        <f t="shared" si="27"/>
        <v>45.136899999999997</v>
      </c>
      <c r="S98" s="38"/>
    </row>
    <row r="99" spans="1:19" x14ac:dyDescent="0.25">
      <c r="A99" s="8" t="s">
        <v>66</v>
      </c>
      <c r="B99" s="18">
        <f>IFERROR(VLOOKUP(A99,Sheet2!$A$1:$E$76,2,FALSE),0)</f>
        <v>9781250351340</v>
      </c>
      <c r="C99" s="18" t="str">
        <f>IFERROR(VLOOKUP(A99,Sheet2!$A$1:$E$76,3,FALSE),0)</f>
        <v>Emmy Castner</v>
      </c>
      <c r="D99" s="8" t="s">
        <v>40</v>
      </c>
      <c r="E99" s="11" t="s">
        <v>38</v>
      </c>
      <c r="F99" s="8">
        <v>26</v>
      </c>
      <c r="G99" s="27" t="s">
        <v>15</v>
      </c>
      <c r="H99" s="10" cm="1">
        <f t="array" ref="H99">INDEX(Sheet2!$D$2:$D$1016,MATCH(NEW!A99&amp;NEW!G99,Sheet2!$A$2:$A$1016&amp;Sheet2!$E$2:$E$1016,0))</f>
        <v>7.99</v>
      </c>
      <c r="I99" s="10">
        <f t="shared" si="24"/>
        <v>207.74</v>
      </c>
      <c r="J99" s="10">
        <f t="shared" si="54"/>
        <v>5.7776923076923064</v>
      </c>
      <c r="K99" s="28">
        <v>150.21999999999997</v>
      </c>
      <c r="L99" s="29">
        <v>0.25</v>
      </c>
      <c r="M99" s="28">
        <f t="shared" si="49"/>
        <v>37.554999999999993</v>
      </c>
      <c r="N99" s="26">
        <v>1.26</v>
      </c>
      <c r="O99" s="28">
        <f t="shared" si="48"/>
        <v>47.319299999999991</v>
      </c>
      <c r="P99" s="28">
        <f t="shared" si="27"/>
        <v>189.27719999999997</v>
      </c>
      <c r="S99" s="38"/>
    </row>
    <row r="100" spans="1:19" x14ac:dyDescent="0.25">
      <c r="A100" s="8" t="s">
        <v>66</v>
      </c>
      <c r="B100" s="18">
        <f>IFERROR(VLOOKUP(A100,Sheet2!$A$1:$E$76,2,FALSE),0)</f>
        <v>9781250351340</v>
      </c>
      <c r="C100" s="18" t="str">
        <f>IFERROR(VLOOKUP(A100,Sheet2!$A$1:$E$76,3,FALSE),0)</f>
        <v>Emmy Castner</v>
      </c>
      <c r="D100" s="8" t="s">
        <v>40</v>
      </c>
      <c r="E100" s="11" t="s">
        <v>38</v>
      </c>
      <c r="F100" s="8">
        <v>151</v>
      </c>
      <c r="G100" s="27" t="s">
        <v>17</v>
      </c>
      <c r="H100" s="10" cm="1">
        <f t="array" ref="H100">INDEX(Sheet2!$D$2:$D$1016,MATCH(NEW!A100&amp;NEW!G100,Sheet2!$A$2:$A$1016&amp;Sheet2!$E$2:$E$1016,0))</f>
        <v>9.99</v>
      </c>
      <c r="I100" s="10">
        <f t="shared" si="24"/>
        <v>1508.49</v>
      </c>
      <c r="J100" s="10">
        <f t="shared" si="54"/>
        <v>9.3529139072847745</v>
      </c>
      <c r="K100" s="28">
        <v>1412.2900000000009</v>
      </c>
      <c r="L100" s="29">
        <v>0.25</v>
      </c>
      <c r="M100" s="28">
        <f t="shared" si="49"/>
        <v>353.07250000000022</v>
      </c>
      <c r="N100" s="26">
        <v>1</v>
      </c>
      <c r="O100" s="28">
        <f t="shared" si="48"/>
        <v>353.07250000000022</v>
      </c>
      <c r="P100" s="28">
        <f t="shared" si="27"/>
        <v>1412.2900000000009</v>
      </c>
      <c r="S100" s="38"/>
    </row>
    <row r="101" spans="1:19" x14ac:dyDescent="0.25">
      <c r="A101" s="8" t="s">
        <v>68</v>
      </c>
      <c r="B101" s="18">
        <f>IFERROR(VLOOKUP(A101,Sheet2!$A$1:$E$76,2,FALSE),0)</f>
        <v>9781250366191</v>
      </c>
      <c r="C101" s="18" t="str">
        <f>IFERROR(VLOOKUP(A101,Sheet2!$A$1:$E$76,3,FALSE),0)</f>
        <v>Stacy McAnulty</v>
      </c>
      <c r="D101" s="8" t="s">
        <v>37</v>
      </c>
      <c r="E101" s="11" t="s">
        <v>38</v>
      </c>
      <c r="F101" s="8">
        <v>236</v>
      </c>
      <c r="G101" s="27" t="s">
        <v>20</v>
      </c>
      <c r="H101" s="10" cm="1">
        <f t="array" ref="H101">INDEX(Sheet2!$D$2:$D$1016,MATCH(NEW!A101&amp;NEW!G101,Sheet2!$A$2:$A$1016&amp;Sheet2!$E$2:$E$1016,0))</f>
        <v>39.99</v>
      </c>
      <c r="I101" s="10">
        <f t="shared" si="24"/>
        <v>9437.6400000000012</v>
      </c>
      <c r="J101" s="10">
        <f t="shared" ref="J101" si="55">K101/F101</f>
        <v>37.495841336158179</v>
      </c>
      <c r="K101" s="28">
        <v>8849.0185553333304</v>
      </c>
      <c r="L101" s="29">
        <v>0.25</v>
      </c>
      <c r="M101" s="28">
        <f t="shared" si="49"/>
        <v>2212.2546388333326</v>
      </c>
      <c r="N101" s="26">
        <v>0.75</v>
      </c>
      <c r="O101" s="28">
        <f t="shared" si="48"/>
        <v>1659.1909791249996</v>
      </c>
      <c r="P101" s="28">
        <f t="shared" si="27"/>
        <v>6636.7639164999982</v>
      </c>
      <c r="S101" s="38"/>
    </row>
    <row r="102" spans="1:19" x14ac:dyDescent="0.25">
      <c r="A102" s="8" t="s">
        <v>68</v>
      </c>
      <c r="B102" s="18">
        <f>IFERROR(VLOOKUP(A102,Sheet2!$A$1:$E$76,2,FALSE),0)</f>
        <v>9781250366191</v>
      </c>
      <c r="C102" s="18" t="str">
        <f>IFERROR(VLOOKUP(A102,Sheet2!$A$1:$E$76,3,FALSE),0)</f>
        <v>Stacy McAnulty</v>
      </c>
      <c r="D102" s="8" t="s">
        <v>37</v>
      </c>
      <c r="E102" s="11" t="s">
        <v>38</v>
      </c>
      <c r="F102" s="8">
        <v>1048</v>
      </c>
      <c r="G102" s="27" t="s">
        <v>17</v>
      </c>
      <c r="H102" s="10" cm="1">
        <f t="array" ref="H102">INDEX(Sheet2!$D$2:$D$1016,MATCH(NEW!A102&amp;NEW!G102,Sheet2!$A$2:$A$1016&amp;Sheet2!$E$2:$E$1016,0))</f>
        <v>29.99</v>
      </c>
      <c r="I102" s="10">
        <f t="shared" ref="I102" si="56">H102*F102</f>
        <v>31429.519999999997</v>
      </c>
      <c r="J102" s="10">
        <f t="shared" ref="J102" si="57">K102/F102</f>
        <v>28.653568702290077</v>
      </c>
      <c r="K102" s="28">
        <v>30028.94</v>
      </c>
      <c r="L102" s="29">
        <v>0.25</v>
      </c>
      <c r="M102" s="28">
        <f t="shared" si="49"/>
        <v>7507.2349999999997</v>
      </c>
      <c r="N102" s="26">
        <v>1</v>
      </c>
      <c r="O102" s="28">
        <f t="shared" ref="O102" si="58">M102*N102</f>
        <v>7507.2349999999997</v>
      </c>
      <c r="P102" s="28">
        <f t="shared" si="27"/>
        <v>30028.94</v>
      </c>
      <c r="S102" s="38"/>
    </row>
    <row r="103" spans="1:19" x14ac:dyDescent="0.25">
      <c r="A103" s="8" t="s">
        <v>63</v>
      </c>
      <c r="B103" s="18">
        <f>IFERROR(VLOOKUP(A103,Sheet2!$A$1:$E$76,2,FALSE),0)</f>
        <v>9781427207319</v>
      </c>
      <c r="C103" s="18" t="str">
        <f>IFERROR(VLOOKUP(A103,Sheet2!$A$1:$E$76,3,FALSE),0)</f>
        <v>Laurie Keller</v>
      </c>
      <c r="D103" s="8" t="s">
        <v>40</v>
      </c>
      <c r="E103" s="11" t="s">
        <v>38</v>
      </c>
      <c r="F103" s="8">
        <v>35</v>
      </c>
      <c r="G103" s="27" t="s">
        <v>17</v>
      </c>
      <c r="H103" s="10" cm="1">
        <f t="array" ref="H103">INDEX(Sheet2!$D$2:$D$1016,MATCH(NEW!A103&amp;NEW!G103,Sheet2!$A$2:$A$1016&amp;Sheet2!$E$2:$E$1016,0))</f>
        <v>9.99</v>
      </c>
      <c r="I103" s="10">
        <f t="shared" ref="I103" si="59">H103*F103</f>
        <v>349.65000000000003</v>
      </c>
      <c r="J103" s="10">
        <f t="shared" ref="J103" si="60">K103/F103</f>
        <v>8.9928571428571455</v>
      </c>
      <c r="K103" s="28">
        <v>314.75000000000011</v>
      </c>
      <c r="L103" s="29">
        <v>0.25</v>
      </c>
      <c r="M103" s="28">
        <f t="shared" ref="M103" si="61">L103*K103</f>
        <v>78.687500000000028</v>
      </c>
      <c r="N103" s="26">
        <v>1</v>
      </c>
      <c r="O103" s="28">
        <f t="shared" ref="O103" si="62">M103*N103</f>
        <v>78.687500000000028</v>
      </c>
      <c r="P103" s="28">
        <f t="shared" ref="P103" si="63">N103*K103</f>
        <v>314.75000000000011</v>
      </c>
      <c r="S103" s="38"/>
    </row>
    <row r="104" spans="1:19" x14ac:dyDescent="0.25">
      <c r="A104" s="8" t="s">
        <v>10</v>
      </c>
      <c r="B104" s="18">
        <f>IFERROR(VLOOKUP(A104,Sheet2!$A$1:$E$76,2,FALSE),0)</f>
        <v>9781427203250</v>
      </c>
      <c r="C104" s="18" t="str">
        <f>IFERROR(VLOOKUP(A104,[1]Sheet2!$A$4:$E$60,3,FALSE),0)</f>
        <v>Bill Martin Jr / Eric Carle</v>
      </c>
      <c r="D104" s="8" t="s">
        <v>52</v>
      </c>
      <c r="E104" s="11" t="s">
        <v>38</v>
      </c>
      <c r="F104" s="8">
        <v>59</v>
      </c>
      <c r="G104" s="27" t="s">
        <v>15</v>
      </c>
      <c r="H104" s="10" cm="1">
        <f t="array" ref="H104">INDEX(Sheet2!$D$2:$D$1016,MATCH(NEW!A104&amp;NEW!G104,Sheet2!$A$2:$A$1016&amp;Sheet2!$E$2:$E$1016,0))</f>
        <v>7.99</v>
      </c>
      <c r="I104" s="10">
        <f>H104*F104</f>
        <v>471.41</v>
      </c>
      <c r="J104" s="10">
        <f>K104/F104</f>
        <v>3.1994915254237291</v>
      </c>
      <c r="K104" s="28">
        <v>188.77</v>
      </c>
      <c r="L104" s="29">
        <v>0.25</v>
      </c>
      <c r="M104" s="28">
        <f>L104*K104</f>
        <v>47.192500000000003</v>
      </c>
      <c r="N104" s="26">
        <v>1.26</v>
      </c>
      <c r="O104" s="28">
        <f>M104*N104</f>
        <v>59.46255</v>
      </c>
      <c r="P104" s="28">
        <f>N104*K104</f>
        <v>237.8502</v>
      </c>
      <c r="S104" s="38"/>
    </row>
    <row r="105" spans="1:19" x14ac:dyDescent="0.25">
      <c r="A105" s="8" t="s">
        <v>10</v>
      </c>
      <c r="B105" s="18">
        <f>IFERROR(VLOOKUP(A105,Sheet2!$A$1:$E$76,2,FALSE),0)</f>
        <v>9781427203250</v>
      </c>
      <c r="C105" s="18" t="str">
        <f>IFERROR(VLOOKUP(A105,[1]Sheet2!$A$4:$E$60,3,FALSE),0)</f>
        <v>Bill Martin Jr / Eric Carle</v>
      </c>
      <c r="D105" s="8" t="s">
        <v>52</v>
      </c>
      <c r="E105" s="11" t="s">
        <v>38</v>
      </c>
      <c r="F105" s="8">
        <v>3</v>
      </c>
      <c r="G105" s="27" t="s">
        <v>16</v>
      </c>
      <c r="H105" s="10" cm="1">
        <f t="array" ref="H105">INDEX(Sheet2!$D$2:$D$1016,MATCH(NEW!A105&amp;NEW!G105,Sheet2!$A$2:$A$1016&amp;Sheet2!$E$2:$E$1016,0))</f>
        <v>9.99</v>
      </c>
      <c r="I105" s="10">
        <f t="shared" ref="I105" si="64">H105*F105</f>
        <v>29.97</v>
      </c>
      <c r="J105" s="10">
        <f t="shared" ref="J105" si="65">K105/F105</f>
        <v>6.6633333333333331</v>
      </c>
      <c r="K105" s="37">
        <v>19.989999999999998</v>
      </c>
      <c r="L105" s="29">
        <v>0.25</v>
      </c>
      <c r="M105" s="28">
        <f t="shared" ref="M105" si="66">L105*K105</f>
        <v>4.9974999999999996</v>
      </c>
      <c r="N105" s="26">
        <v>1.0900000000000001</v>
      </c>
      <c r="O105" s="28">
        <f t="shared" ref="O105" si="67">M105*N105</f>
        <v>5.4472750000000003</v>
      </c>
      <c r="P105" s="28">
        <f t="shared" ref="P105" si="68">N105*K105</f>
        <v>21.789100000000001</v>
      </c>
      <c r="S105" s="38"/>
    </row>
    <row r="106" spans="1:19" x14ac:dyDescent="0.25">
      <c r="A106" s="8" t="s">
        <v>1</v>
      </c>
      <c r="B106" s="18">
        <f>IFERROR(VLOOKUP(A106,Sheet2!$A$1:$E$76,2,FALSE),0)</f>
        <v>9781427228833</v>
      </c>
      <c r="C106" s="18" t="str">
        <f>IFERROR(VLOOKUP(A106,[1]Sheet2!$A$4:$E$60,3,FALSE),0)</f>
        <v>Nancy Tillman</v>
      </c>
      <c r="D106" s="8" t="s">
        <v>52</v>
      </c>
      <c r="E106" s="11" t="s">
        <v>38</v>
      </c>
      <c r="F106" s="8">
        <v>59</v>
      </c>
      <c r="G106" s="27" t="s">
        <v>15</v>
      </c>
      <c r="H106" s="10" cm="1">
        <f t="array" ref="H106">INDEX(Sheet2!$D$2:$D$1016,MATCH(NEW!A106&amp;NEW!G106,Sheet2!$A$2:$A$1016&amp;Sheet2!$E$2:$E$1016,0))</f>
        <v>3.99</v>
      </c>
      <c r="I106" s="10">
        <f t="shared" ref="I106:I134" si="69">H106*F106</f>
        <v>235.41000000000003</v>
      </c>
      <c r="J106" s="10">
        <f>K106/F106</f>
        <v>1.6193220338983052</v>
      </c>
      <c r="K106" s="28">
        <v>95.54</v>
      </c>
      <c r="L106" s="29">
        <v>0.25</v>
      </c>
      <c r="M106" s="28">
        <f>L106*K106</f>
        <v>23.885000000000002</v>
      </c>
      <c r="N106" s="26">
        <v>1.26</v>
      </c>
      <c r="O106" s="28">
        <f t="shared" ref="O106:O115" si="70">M106*N106</f>
        <v>30.095100000000002</v>
      </c>
      <c r="P106" s="28">
        <f>N106*K106</f>
        <v>120.38040000000001</v>
      </c>
      <c r="S106" s="38"/>
    </row>
    <row r="107" spans="1:19" x14ac:dyDescent="0.25">
      <c r="A107" s="8" t="s">
        <v>1</v>
      </c>
      <c r="B107" s="18">
        <f>IFERROR(VLOOKUP(A107,Sheet2!$A$1:$E$76,2,FALSE),0)</f>
        <v>9781427228833</v>
      </c>
      <c r="C107" s="18" t="str">
        <f>IFERROR(VLOOKUP(A107,[1]Sheet2!$A$4:$E$60,3,FALSE),0)</f>
        <v>Nancy Tillman</v>
      </c>
      <c r="D107" s="8" t="s">
        <v>52</v>
      </c>
      <c r="E107" s="11" t="s">
        <v>38</v>
      </c>
      <c r="F107" s="8">
        <v>3</v>
      </c>
      <c r="G107" s="27" t="s">
        <v>16</v>
      </c>
      <c r="H107" s="10" cm="1">
        <f t="array" ref="H107">INDEX(Sheet2!$D$2:$D$1016,MATCH(NEW!A107&amp;NEW!G107,Sheet2!$A$2:$A$1016&amp;Sheet2!$E$2:$E$1016,0))</f>
        <v>4.99</v>
      </c>
      <c r="I107" s="10">
        <f t="shared" si="69"/>
        <v>14.97</v>
      </c>
      <c r="J107" s="10">
        <f>K107/F107</f>
        <v>3.33</v>
      </c>
      <c r="K107" s="37">
        <v>9.99</v>
      </c>
      <c r="L107" s="29">
        <v>0.25</v>
      </c>
      <c r="M107" s="28">
        <f>L107*K107</f>
        <v>2.4975000000000001</v>
      </c>
      <c r="N107" s="26">
        <v>1.0900000000000001</v>
      </c>
      <c r="O107" s="28">
        <f t="shared" si="70"/>
        <v>2.7222750000000002</v>
      </c>
      <c r="P107" s="28">
        <f>N107*K107</f>
        <v>10.889100000000001</v>
      </c>
      <c r="S107" s="38"/>
    </row>
    <row r="108" spans="1:19" x14ac:dyDescent="0.25">
      <c r="A108" s="8" t="s">
        <v>9</v>
      </c>
      <c r="B108" s="18">
        <f>IFERROR(VLOOKUP(A108,Sheet2!$A$1:$E$76,2,FALSE),0)</f>
        <v>9781427213631</v>
      </c>
      <c r="C108" s="18" t="str">
        <f>IFERROR(VLOOKUP(A108,[1]Sheet2!$A$4:$E$60,3,FALSE),0)</f>
        <v>Nick Bruel</v>
      </c>
      <c r="D108" s="8" t="s">
        <v>52</v>
      </c>
      <c r="E108" s="11" t="s">
        <v>38</v>
      </c>
      <c r="F108" s="8">
        <v>1</v>
      </c>
      <c r="G108" s="27" t="s">
        <v>20</v>
      </c>
      <c r="H108" s="10" cm="1">
        <f t="array" ref="H108">INDEX(Sheet2!$D$2:$D$1016,MATCH(NEW!A108&amp;NEW!G108,Sheet2!$A$2:$A$1016&amp;Sheet2!$E$2:$E$1016,0))</f>
        <v>8.99</v>
      </c>
      <c r="I108" s="10">
        <f t="shared" si="69"/>
        <v>8.99</v>
      </c>
      <c r="J108" s="10">
        <f>K108/F108</f>
        <v>8.7899999999999991</v>
      </c>
      <c r="K108" s="28">
        <v>8.7899999999999991</v>
      </c>
      <c r="L108" s="29">
        <v>0.25</v>
      </c>
      <c r="M108" s="28">
        <f>L108*K108</f>
        <v>2.1974999999999998</v>
      </c>
      <c r="N108" s="26">
        <v>0.75</v>
      </c>
      <c r="O108" s="28">
        <f t="shared" si="70"/>
        <v>1.6481249999999998</v>
      </c>
      <c r="P108" s="28">
        <f>N108*K108</f>
        <v>6.5924999999999994</v>
      </c>
      <c r="S108" s="38"/>
    </row>
    <row r="109" spans="1:19" x14ac:dyDescent="0.25">
      <c r="A109" s="8" t="s">
        <v>70</v>
      </c>
      <c r="B109" s="18">
        <f>IFERROR(VLOOKUP(A109,Sheet2!$A$1:$E$76,2,FALSE),0)</f>
        <v>0</v>
      </c>
      <c r="C109" s="18" t="str">
        <f>IFERROR(VLOOKUP(A109,Sheet2!$A$1:$E$76,3,FALSE),0)</f>
        <v>Emily Kilgore</v>
      </c>
      <c r="D109" s="8" t="s">
        <v>40</v>
      </c>
      <c r="E109" s="11" t="s">
        <v>38</v>
      </c>
      <c r="F109" s="8">
        <v>23</v>
      </c>
      <c r="G109" s="27" t="s">
        <v>20</v>
      </c>
      <c r="H109" s="10" cm="1">
        <f t="array" ref="H109">INDEX(Sheet2!$D$2:$D$1016,MATCH(NEW!A109&amp;NEW!G109,Sheet2!$A$2:$A$1016&amp;Sheet2!$E$2:$E$1016,0))</f>
        <v>8.99</v>
      </c>
      <c r="I109" s="10">
        <f t="shared" ref="I109" si="71">H109*F109</f>
        <v>206.77</v>
      </c>
      <c r="J109" s="10">
        <f t="shared" ref="J109" si="72">K109/F109</f>
        <v>8.1489257159420294</v>
      </c>
      <c r="K109" s="28">
        <v>187.42529146666666</v>
      </c>
      <c r="L109" s="29">
        <v>0.25</v>
      </c>
      <c r="M109" s="28">
        <f>L109*K109</f>
        <v>46.856322866666666</v>
      </c>
      <c r="N109" s="26">
        <v>0.75</v>
      </c>
      <c r="O109" s="28">
        <f t="shared" si="70"/>
        <v>35.142242150000001</v>
      </c>
      <c r="P109" s="28">
        <f>N109*K109</f>
        <v>140.56896860000001</v>
      </c>
      <c r="S109" s="38"/>
    </row>
    <row r="110" spans="1:19" x14ac:dyDescent="0.25">
      <c r="A110" s="8" t="s">
        <v>70</v>
      </c>
      <c r="B110" s="18">
        <f>IFERROR(VLOOKUP(A110,Sheet2!$A$1:$E$76,2,FALSE),0)</f>
        <v>0</v>
      </c>
      <c r="C110" s="18" t="str">
        <f>IFERROR(VLOOKUP(A110,Sheet2!$A$1:$E$76,3,FALSE),0)</f>
        <v>Emily Kilgore</v>
      </c>
      <c r="D110" s="8" t="s">
        <v>40</v>
      </c>
      <c r="E110" s="11" t="s">
        <v>38</v>
      </c>
      <c r="F110" s="8">
        <v>254</v>
      </c>
      <c r="G110" s="27" t="s">
        <v>17</v>
      </c>
      <c r="H110" s="10" cm="1">
        <f t="array" ref="H110">INDEX(Sheet2!$D$2:$D$1016,MATCH(NEW!A110&amp;NEW!G110,Sheet2!$A$2:$A$1016&amp;Sheet2!$E$2:$E$1016,0))</f>
        <v>6.99</v>
      </c>
      <c r="I110" s="10">
        <f t="shared" ref="I110" si="73">H110*F110</f>
        <v>1775.46</v>
      </c>
      <c r="J110" s="10">
        <f t="shared" ref="J110" si="74">K110/F110</f>
        <v>6.0109842519685026</v>
      </c>
      <c r="K110" s="28">
        <v>1526.7899999999997</v>
      </c>
      <c r="L110" s="29">
        <v>0.25</v>
      </c>
      <c r="M110" s="28">
        <f t="shared" ref="M110" si="75">L110*K110</f>
        <v>381.69749999999993</v>
      </c>
      <c r="N110" s="26">
        <v>1</v>
      </c>
      <c r="O110" s="28">
        <f t="shared" ref="O110" si="76">M110*N110</f>
        <v>381.69749999999993</v>
      </c>
      <c r="P110" s="28">
        <f t="shared" ref="P110" si="77">N110*K110</f>
        <v>1526.7899999999997</v>
      </c>
      <c r="S110" s="38"/>
    </row>
    <row r="111" spans="1:19" x14ac:dyDescent="0.25">
      <c r="A111" s="8" t="s">
        <v>70</v>
      </c>
      <c r="B111" s="18">
        <f>IFERROR(VLOOKUP(A111,Sheet2!$A$1:$E$76,2,FALSE),0)</f>
        <v>0</v>
      </c>
      <c r="C111" s="18" t="str">
        <f>IFERROR(VLOOKUP(A111,Sheet2!$A$1:$E$76,3,FALSE),0)</f>
        <v>Emily Kilgore</v>
      </c>
      <c r="D111" s="8" t="s">
        <v>40</v>
      </c>
      <c r="E111" s="11" t="s">
        <v>38</v>
      </c>
      <c r="F111" s="8">
        <v>47</v>
      </c>
      <c r="G111" s="27" t="s">
        <v>15</v>
      </c>
      <c r="H111" s="10" cm="1">
        <f t="array" ref="H111">INDEX(Sheet2!$D$2:$D$1016,MATCH(NEW!A111&amp;NEW!G111,Sheet2!$A$2:$A$1016&amp;Sheet2!$E$2:$E$1016,0))</f>
        <v>5.99</v>
      </c>
      <c r="I111" s="10">
        <f t="shared" ref="I111" si="78">H111*F111</f>
        <v>281.53000000000003</v>
      </c>
      <c r="J111" s="10">
        <f t="shared" ref="J111" si="79">K111/F111</f>
        <v>4.3899999999999997</v>
      </c>
      <c r="K111" s="28">
        <v>206.32999999999998</v>
      </c>
      <c r="L111" s="29">
        <v>0.25</v>
      </c>
      <c r="M111" s="28">
        <f t="shared" ref="M111" si="80">L111*K111</f>
        <v>51.582499999999996</v>
      </c>
      <c r="N111" s="26">
        <v>1.26</v>
      </c>
      <c r="O111" s="28">
        <f t="shared" ref="O111" si="81">M111*N111</f>
        <v>64.993949999999998</v>
      </c>
      <c r="P111" s="28">
        <f t="shared" ref="P111" si="82">N111*K111</f>
        <v>259.97579999999999</v>
      </c>
      <c r="S111" s="38"/>
    </row>
    <row r="112" spans="1:19" x14ac:dyDescent="0.25">
      <c r="A112" s="8" t="s">
        <v>70</v>
      </c>
      <c r="B112" s="18">
        <f>IFERROR(VLOOKUP(A112,Sheet2!$A$1:$E$76,2,FALSE),0)</f>
        <v>0</v>
      </c>
      <c r="C112" s="18" t="str">
        <f>IFERROR(VLOOKUP(A112,Sheet2!$A$1:$E$76,3,FALSE),0)</f>
        <v>Emily Kilgore</v>
      </c>
      <c r="D112" s="8" t="s">
        <v>40</v>
      </c>
      <c r="E112" s="11" t="s">
        <v>38</v>
      </c>
      <c r="F112" s="8">
        <v>11</v>
      </c>
      <c r="G112" s="27" t="s">
        <v>16</v>
      </c>
      <c r="H112" s="10" cm="1">
        <f t="array" ref="H112">INDEX(Sheet2!$D$2:$D$1016,MATCH(NEW!A112&amp;NEW!G112,Sheet2!$A$2:$A$1016&amp;Sheet2!$E$2:$E$1016,0))</f>
        <v>6.99</v>
      </c>
      <c r="I112" s="10">
        <f t="shared" ref="I112" si="83">H112*F112</f>
        <v>76.89</v>
      </c>
      <c r="J112" s="10">
        <f t="shared" ref="J112" si="84">K112/F112</f>
        <v>5.5518181818181818</v>
      </c>
      <c r="K112" s="28">
        <v>61.07</v>
      </c>
      <c r="L112" s="29">
        <v>0.25</v>
      </c>
      <c r="M112" s="28">
        <f t="shared" ref="M112" si="85">L112*K112</f>
        <v>15.2675</v>
      </c>
      <c r="N112" s="26">
        <v>1.0900000000000001</v>
      </c>
      <c r="O112" s="28">
        <f t="shared" ref="O112" si="86">M112*N112</f>
        <v>16.641575</v>
      </c>
      <c r="P112" s="28">
        <f t="shared" ref="P112" si="87">N112*K112</f>
        <v>66.566299999999998</v>
      </c>
      <c r="S112" s="38"/>
    </row>
    <row r="113" spans="1:19" x14ac:dyDescent="0.25">
      <c r="A113" s="8" t="s">
        <v>10</v>
      </c>
      <c r="B113" s="18">
        <f>IFERROR(VLOOKUP(A113,Sheet2!$A$1:$E$76,2,FALSE),0)</f>
        <v>9781427203250</v>
      </c>
      <c r="C113" s="18" t="str">
        <f>IFERROR(VLOOKUP(A113,Sheet2!$A$1:$E$76,3,FALSE),0)</f>
        <v>Bill Martin Jr / Eric Carle</v>
      </c>
      <c r="D113" s="8" t="s">
        <v>51</v>
      </c>
      <c r="E113" s="11" t="s">
        <v>38</v>
      </c>
      <c r="F113" s="8">
        <v>119</v>
      </c>
      <c r="G113" s="27" t="s">
        <v>15</v>
      </c>
      <c r="H113" s="10" cm="1">
        <f t="array" ref="H113">INDEX(Sheet2!$D$2:$D$1016,MATCH(NEW!A113&amp;NEW!G113,Sheet2!$A$2:$A$1016&amp;Sheet2!$E$2:$E$1016,0))</f>
        <v>7.99</v>
      </c>
      <c r="I113" s="10">
        <f t="shared" si="69"/>
        <v>950.81000000000006</v>
      </c>
      <c r="J113" s="10">
        <v>4.16</v>
      </c>
      <c r="K113" s="28">
        <f>J113*F113</f>
        <v>495.04</v>
      </c>
      <c r="L113" s="29">
        <v>0.25</v>
      </c>
      <c r="M113" s="28">
        <f>L113*K113</f>
        <v>123.76</v>
      </c>
      <c r="N113" s="26">
        <v>1.26</v>
      </c>
      <c r="O113" s="28">
        <f t="shared" si="70"/>
        <v>155.9376</v>
      </c>
      <c r="P113" s="28">
        <f t="shared" ref="P113:P122" si="88">N113*K113</f>
        <v>623.75040000000001</v>
      </c>
      <c r="S113" s="38"/>
    </row>
    <row r="114" spans="1:19" x14ac:dyDescent="0.25">
      <c r="A114" s="8" t="s">
        <v>1</v>
      </c>
      <c r="B114" s="18">
        <f>IFERROR(VLOOKUP(A114,Sheet2!$A$1:$E$76,2,FALSE),0)</f>
        <v>9781427228833</v>
      </c>
      <c r="C114" s="18" t="str">
        <f>IFERROR(VLOOKUP(A114,Sheet2!$A$1:$E$76,3,FALSE),0)</f>
        <v>Nancy Tillman</v>
      </c>
      <c r="D114" s="8" t="s">
        <v>51</v>
      </c>
      <c r="E114" s="11" t="s">
        <v>38</v>
      </c>
      <c r="F114" s="8">
        <v>21</v>
      </c>
      <c r="G114" s="27" t="s">
        <v>15</v>
      </c>
      <c r="H114" s="10" cm="1">
        <f t="array" ref="H114">INDEX(Sheet2!$D$2:$D$1016,MATCH(NEW!A114&amp;NEW!G114,Sheet2!$A$2:$A$1016&amp;Sheet2!$E$2:$E$1016,0))</f>
        <v>3.99</v>
      </c>
      <c r="I114" s="10">
        <f t="shared" si="69"/>
        <v>83.79</v>
      </c>
      <c r="J114" s="10">
        <v>4.16</v>
      </c>
      <c r="K114" s="28">
        <f t="shared" ref="K114:K134" si="89">J114*F114</f>
        <v>87.36</v>
      </c>
      <c r="L114" s="29">
        <v>0.25</v>
      </c>
      <c r="M114" s="28">
        <f t="shared" ref="M114:M134" si="90">L114*K114</f>
        <v>21.84</v>
      </c>
      <c r="N114" s="26">
        <v>1.26</v>
      </c>
      <c r="O114" s="28">
        <f t="shared" si="70"/>
        <v>27.5184</v>
      </c>
      <c r="P114" s="28">
        <f t="shared" si="88"/>
        <v>110.0736</v>
      </c>
      <c r="S114" s="38"/>
    </row>
    <row r="115" spans="1:19" x14ac:dyDescent="0.25">
      <c r="A115" s="8" t="s">
        <v>45</v>
      </c>
      <c r="B115" s="18">
        <f>IFERROR(VLOOKUP(A115,Sheet2!$A$1:$E$76,2,FALSE),0)</f>
        <v>9781596434028</v>
      </c>
      <c r="C115" s="18" t="str">
        <f>IFERROR(VLOOKUP(A115,Sheet2!$A$1:$E$76,3,FALSE),0)</f>
        <v>Philip C. Stead</v>
      </c>
      <c r="D115" s="8" t="s">
        <v>51</v>
      </c>
      <c r="E115" s="11" t="s">
        <v>38</v>
      </c>
      <c r="F115" s="8">
        <v>11</v>
      </c>
      <c r="G115" s="27" t="s">
        <v>15</v>
      </c>
      <c r="H115" s="10" cm="1">
        <f t="array" ref="H115">INDEX(Sheet2!$D$2:$D$1016,MATCH(NEW!A115&amp;NEW!G115,Sheet2!$A$2:$A$1016&amp;Sheet2!$E$2:$E$1016,0))</f>
        <v>5.99</v>
      </c>
      <c r="I115" s="10">
        <f t="shared" si="69"/>
        <v>65.89</v>
      </c>
      <c r="J115" s="10">
        <v>4.16</v>
      </c>
      <c r="K115" s="28">
        <f t="shared" si="89"/>
        <v>45.760000000000005</v>
      </c>
      <c r="L115" s="29">
        <v>0.25</v>
      </c>
      <c r="M115" s="28">
        <f t="shared" si="90"/>
        <v>11.440000000000001</v>
      </c>
      <c r="N115" s="26">
        <v>1.26</v>
      </c>
      <c r="O115" s="28">
        <f t="shared" si="70"/>
        <v>14.414400000000002</v>
      </c>
      <c r="P115" s="28">
        <f t="shared" si="88"/>
        <v>57.657600000000009</v>
      </c>
      <c r="S115" s="38"/>
    </row>
    <row r="116" spans="1:19" x14ac:dyDescent="0.25">
      <c r="A116" s="8" t="s">
        <v>65</v>
      </c>
      <c r="B116" s="18">
        <f>IFERROR(VLOOKUP(A116,Sheet2!$A$1:$E$76,2,FALSE),0)</f>
        <v>9781250351333</v>
      </c>
      <c r="C116" s="18" t="str">
        <f>IFERROR(VLOOKUP(A116,Sheet2!$A$1:$E$76,3,FALSE),0)</f>
        <v>Nancy Tillman</v>
      </c>
      <c r="D116" s="8" t="s">
        <v>51</v>
      </c>
      <c r="E116" s="11" t="s">
        <v>38</v>
      </c>
      <c r="F116" s="8">
        <v>24</v>
      </c>
      <c r="G116" s="27" t="s">
        <v>15</v>
      </c>
      <c r="H116" s="10" cm="1">
        <f t="array" ref="H116">INDEX(Sheet2!$D$2:$D$1016,MATCH(NEW!A116&amp;NEW!G116,Sheet2!$A$2:$A$1016&amp;Sheet2!$E$2:$E$1016,0))</f>
        <v>5.99</v>
      </c>
      <c r="I116" s="10">
        <f t="shared" si="69"/>
        <v>143.76</v>
      </c>
      <c r="J116" s="10">
        <v>4.16</v>
      </c>
      <c r="K116" s="28">
        <f t="shared" si="89"/>
        <v>99.84</v>
      </c>
      <c r="L116" s="29">
        <v>0.25</v>
      </c>
      <c r="M116" s="28">
        <f t="shared" si="90"/>
        <v>24.96</v>
      </c>
      <c r="N116" s="26">
        <v>1.26</v>
      </c>
      <c r="O116" s="28">
        <f t="shared" ref="O116:O122" si="91">M116*N116</f>
        <v>31.4496</v>
      </c>
      <c r="P116" s="28">
        <f t="shared" si="88"/>
        <v>125.7984</v>
      </c>
      <c r="S116" s="38"/>
    </row>
    <row r="117" spans="1:19" x14ac:dyDescent="0.25">
      <c r="A117" s="8" t="s">
        <v>49</v>
      </c>
      <c r="B117" s="18">
        <f>IFERROR(VLOOKUP(A117,Sheet2!$A$1:$E$76,2,FALSE),0)</f>
        <v>9780374360979</v>
      </c>
      <c r="C117" s="18" t="str">
        <f>IFERROR(VLOOKUP(A117,Sheet2!$A$1:$E$76,3,FALSE),0)</f>
        <v>Deborah Diesen</v>
      </c>
      <c r="D117" s="8" t="s">
        <v>51</v>
      </c>
      <c r="E117" s="11" t="s">
        <v>38</v>
      </c>
      <c r="F117" s="8">
        <v>448</v>
      </c>
      <c r="G117" s="27" t="s">
        <v>17</v>
      </c>
      <c r="H117" s="10" cm="1">
        <f t="array" ref="H117">INDEX(Sheet2!$D$2:$D$1016,MATCH(NEW!A117&amp;NEW!G117,Sheet2!$A$2:$A$1016&amp;Sheet2!$E$2:$E$1016,0))</f>
        <v>6.99</v>
      </c>
      <c r="I117" s="10">
        <f t="shared" si="69"/>
        <v>3131.52</v>
      </c>
      <c r="J117" s="10">
        <v>4.75</v>
      </c>
      <c r="K117" s="28">
        <f t="shared" si="89"/>
        <v>2128</v>
      </c>
      <c r="L117" s="29">
        <v>0.25</v>
      </c>
      <c r="M117" s="28">
        <f t="shared" si="90"/>
        <v>532</v>
      </c>
      <c r="N117" s="26">
        <v>1</v>
      </c>
      <c r="O117" s="28">
        <f t="shared" si="91"/>
        <v>532</v>
      </c>
      <c r="P117" s="28">
        <f t="shared" si="88"/>
        <v>2128</v>
      </c>
      <c r="S117" s="38"/>
    </row>
    <row r="118" spans="1:19" x14ac:dyDescent="0.25">
      <c r="A118" s="8" t="s">
        <v>10</v>
      </c>
      <c r="B118" s="18">
        <f>IFERROR(VLOOKUP(A118,Sheet2!$A$1:$E$76,2,FALSE),0)</f>
        <v>9781427203250</v>
      </c>
      <c r="C118" s="18" t="str">
        <f>IFERROR(VLOOKUP(A118,Sheet2!$A$1:$E$76,3,FALSE),0)</f>
        <v>Bill Martin Jr / Eric Carle</v>
      </c>
      <c r="D118" s="8" t="s">
        <v>51</v>
      </c>
      <c r="E118" s="11" t="s">
        <v>38</v>
      </c>
      <c r="F118" s="8">
        <v>981</v>
      </c>
      <c r="G118" s="27" t="s">
        <v>17</v>
      </c>
      <c r="H118" s="10" cm="1">
        <f t="array" ref="H118">INDEX(Sheet2!$D$2:$D$1016,MATCH(NEW!A118&amp;NEW!G118,Sheet2!$A$2:$A$1016&amp;Sheet2!$E$2:$E$1016,0))</f>
        <v>9.99</v>
      </c>
      <c r="I118" s="10">
        <f t="shared" si="69"/>
        <v>9800.19</v>
      </c>
      <c r="J118" s="10">
        <v>4.75</v>
      </c>
      <c r="K118" s="28">
        <f t="shared" si="89"/>
        <v>4659.75</v>
      </c>
      <c r="L118" s="29">
        <v>0.25</v>
      </c>
      <c r="M118" s="28">
        <f t="shared" si="90"/>
        <v>1164.9375</v>
      </c>
      <c r="N118" s="26">
        <v>1</v>
      </c>
      <c r="O118" s="28">
        <f t="shared" si="91"/>
        <v>1164.9375</v>
      </c>
      <c r="P118" s="28">
        <f t="shared" si="88"/>
        <v>4659.75</v>
      </c>
      <c r="S118" s="38"/>
    </row>
    <row r="119" spans="1:19" x14ac:dyDescent="0.25">
      <c r="A119" s="8" t="s">
        <v>1</v>
      </c>
      <c r="B119" s="18">
        <f>IFERROR(VLOOKUP(A119,Sheet2!$A$1:$E$76,2,FALSE),0)</f>
        <v>9781427228833</v>
      </c>
      <c r="C119" s="18" t="str">
        <f>IFERROR(VLOOKUP(A119,Sheet2!$A$1:$E$76,3,FALSE),0)</f>
        <v>Nancy Tillman</v>
      </c>
      <c r="D119" s="8" t="s">
        <v>51</v>
      </c>
      <c r="E119" s="11" t="s">
        <v>38</v>
      </c>
      <c r="F119" s="8">
        <v>53</v>
      </c>
      <c r="G119" s="27" t="s">
        <v>17</v>
      </c>
      <c r="H119" s="10" cm="1">
        <f t="array" ref="H119">INDEX(Sheet2!$D$2:$D$1016,MATCH(NEW!A119&amp;NEW!G119,Sheet2!$A$2:$A$1016&amp;Sheet2!$E$2:$E$1016,0))</f>
        <v>4.99</v>
      </c>
      <c r="I119" s="10">
        <f t="shared" si="69"/>
        <v>264.47000000000003</v>
      </c>
      <c r="J119" s="10">
        <v>4.75</v>
      </c>
      <c r="K119" s="28">
        <f t="shared" si="89"/>
        <v>251.75</v>
      </c>
      <c r="L119" s="29">
        <v>0.25</v>
      </c>
      <c r="M119" s="28">
        <f t="shared" si="90"/>
        <v>62.9375</v>
      </c>
      <c r="N119" s="26">
        <v>1</v>
      </c>
      <c r="O119" s="28">
        <f t="shared" si="91"/>
        <v>62.9375</v>
      </c>
      <c r="P119" s="28">
        <f t="shared" si="88"/>
        <v>251.75</v>
      </c>
      <c r="S119" s="38"/>
    </row>
    <row r="120" spans="1:19" x14ac:dyDescent="0.25">
      <c r="A120" s="8" t="s">
        <v>13</v>
      </c>
      <c r="B120" s="18">
        <f>IFERROR(VLOOKUP(A120,Sheet2!$A$1:$E$76,2,FALSE),0)</f>
        <v>9781250759481</v>
      </c>
      <c r="C120" s="18" t="str">
        <f>IFERROR(VLOOKUP(A120,Sheet2!$A$1:$E$76,3,FALSE),0)</f>
        <v>Natalie Portman</v>
      </c>
      <c r="D120" s="8" t="s">
        <v>51</v>
      </c>
      <c r="E120" s="11" t="s">
        <v>38</v>
      </c>
      <c r="F120" s="8">
        <v>121</v>
      </c>
      <c r="G120" s="27" t="s">
        <v>17</v>
      </c>
      <c r="H120" s="10" cm="1">
        <f t="array" ref="H120">INDEX(Sheet2!$D$2:$D$1016,MATCH(NEW!A120&amp;NEW!G120,Sheet2!$A$2:$A$1016&amp;Sheet2!$E$2:$E$1016,0))</f>
        <v>6.99</v>
      </c>
      <c r="I120" s="10">
        <f t="shared" si="69"/>
        <v>845.79000000000008</v>
      </c>
      <c r="J120" s="10">
        <v>4.75</v>
      </c>
      <c r="K120" s="28">
        <f t="shared" si="89"/>
        <v>574.75</v>
      </c>
      <c r="L120" s="29">
        <v>0.25</v>
      </c>
      <c r="M120" s="28">
        <f t="shared" si="90"/>
        <v>143.6875</v>
      </c>
      <c r="N120" s="26">
        <v>1</v>
      </c>
      <c r="O120" s="28">
        <f t="shared" si="91"/>
        <v>143.6875</v>
      </c>
      <c r="P120" s="28">
        <f t="shared" ref="P120" si="92">N120*K120</f>
        <v>574.75</v>
      </c>
      <c r="S120" s="38"/>
    </row>
    <row r="121" spans="1:19" x14ac:dyDescent="0.25">
      <c r="A121" s="8" t="s">
        <v>19</v>
      </c>
      <c r="B121" s="18">
        <f>IFERROR(VLOOKUP(A121,Sheet2!$A$1:$E$76,2,FALSE),0)</f>
        <v>9781427226563</v>
      </c>
      <c r="C121" s="18" t="str">
        <f>IFERROR(VLOOKUP(A121,Sheet2!$A$1:$E$76,3,FALSE),0)</f>
        <v>Nick Bruel</v>
      </c>
      <c r="D121" s="8" t="s">
        <v>51</v>
      </c>
      <c r="E121" s="11" t="s">
        <v>38</v>
      </c>
      <c r="F121" s="8">
        <v>208</v>
      </c>
      <c r="G121" s="27" t="s">
        <v>17</v>
      </c>
      <c r="H121" s="10" cm="1">
        <f t="array" ref="H121">INDEX(Sheet2!$D$2:$D$1016,MATCH(NEW!A121&amp;NEW!G121,Sheet2!$A$2:$A$1016&amp;Sheet2!$E$2:$E$1016,0))</f>
        <v>6.99</v>
      </c>
      <c r="I121" s="10">
        <f t="shared" ref="I121" si="93">H121*F121</f>
        <v>1453.92</v>
      </c>
      <c r="J121" s="10">
        <v>4.75</v>
      </c>
      <c r="K121" s="28">
        <f t="shared" ref="K121" si="94">J121*F121</f>
        <v>988</v>
      </c>
      <c r="L121" s="29">
        <v>0.25</v>
      </c>
      <c r="M121" s="28">
        <f t="shared" ref="M121" si="95">L121*K121</f>
        <v>247</v>
      </c>
      <c r="N121" s="26">
        <v>1</v>
      </c>
      <c r="O121" s="28">
        <f t="shared" ref="O121" si="96">M121*N121</f>
        <v>247</v>
      </c>
      <c r="P121" s="28">
        <f t="shared" ref="P121" si="97">N121*K121</f>
        <v>988</v>
      </c>
      <c r="S121" s="38"/>
    </row>
    <row r="122" spans="1:19" x14ac:dyDescent="0.25">
      <c r="A122" s="8" t="s">
        <v>9</v>
      </c>
      <c r="B122" s="18">
        <f>IFERROR(VLOOKUP(A122,Sheet2!$A$1:$E$76,2,FALSE),0)</f>
        <v>9781427213631</v>
      </c>
      <c r="C122" s="18" t="str">
        <f>IFERROR(VLOOKUP(A122,Sheet2!$A$1:$E$76,3,FALSE),0)</f>
        <v>Nick Bruel</v>
      </c>
      <c r="D122" s="8" t="s">
        <v>51</v>
      </c>
      <c r="E122" s="11" t="s">
        <v>38</v>
      </c>
      <c r="F122" s="8">
        <v>169</v>
      </c>
      <c r="G122" s="27" t="s">
        <v>17</v>
      </c>
      <c r="H122" s="10" cm="1">
        <f t="array" ref="H122">INDEX(Sheet2!$D$2:$D$1016,MATCH(NEW!A122&amp;NEW!G122,Sheet2!$A$2:$A$1016&amp;Sheet2!$E$2:$E$1016,0))</f>
        <v>6.99</v>
      </c>
      <c r="I122" s="10">
        <f t="shared" si="69"/>
        <v>1181.31</v>
      </c>
      <c r="J122" s="10">
        <v>4.75</v>
      </c>
      <c r="K122" s="28">
        <f>J122*F122</f>
        <v>802.75</v>
      </c>
      <c r="L122" s="29">
        <v>0.25</v>
      </c>
      <c r="M122" s="28">
        <f t="shared" si="90"/>
        <v>200.6875</v>
      </c>
      <c r="N122" s="26">
        <v>1</v>
      </c>
      <c r="O122" s="28">
        <f t="shared" si="91"/>
        <v>200.6875</v>
      </c>
      <c r="P122" s="28">
        <f t="shared" si="88"/>
        <v>802.75</v>
      </c>
      <c r="S122" s="38"/>
    </row>
    <row r="123" spans="1:19" x14ac:dyDescent="0.25">
      <c r="A123" s="8" t="s">
        <v>45</v>
      </c>
      <c r="B123" s="18">
        <f>IFERROR(VLOOKUP(A123,Sheet2!$A$1:$E$76,2,FALSE),0)</f>
        <v>9781596434028</v>
      </c>
      <c r="C123" s="18" t="str">
        <f>IFERROR(VLOOKUP(A123,Sheet2!$A$1:$E$76,3,FALSE),0)</f>
        <v>Philip C. Stead</v>
      </c>
      <c r="D123" s="8" t="s">
        <v>51</v>
      </c>
      <c r="E123" s="11" t="s">
        <v>38</v>
      </c>
      <c r="F123" s="8">
        <v>85</v>
      </c>
      <c r="G123" s="27" t="s">
        <v>17</v>
      </c>
      <c r="H123" s="10" cm="1">
        <f t="array" ref="H123">INDEX(Sheet2!$D$2:$D$1016,MATCH(NEW!A123&amp;NEW!G123,Sheet2!$A$2:$A$1016&amp;Sheet2!$E$2:$E$1016,0))</f>
        <v>6.99</v>
      </c>
      <c r="I123" s="10">
        <f t="shared" si="69"/>
        <v>594.15</v>
      </c>
      <c r="J123" s="10">
        <v>4.75</v>
      </c>
      <c r="K123" s="28">
        <f t="shared" si="89"/>
        <v>403.75</v>
      </c>
      <c r="L123" s="29">
        <v>0.25</v>
      </c>
      <c r="M123" s="28">
        <f t="shared" si="90"/>
        <v>100.9375</v>
      </c>
      <c r="N123" s="26">
        <v>1</v>
      </c>
      <c r="O123" s="28">
        <f>M123*N123</f>
        <v>100.9375</v>
      </c>
      <c r="P123" s="28">
        <f>N123*K123</f>
        <v>403.75</v>
      </c>
      <c r="S123" s="38"/>
    </row>
    <row r="124" spans="1:19" x14ac:dyDescent="0.25">
      <c r="A124" s="8" t="s">
        <v>56</v>
      </c>
      <c r="B124" s="18">
        <f>IFERROR(VLOOKUP(A124,Sheet2!$A$1:$E$76,2,FALSE),0)</f>
        <v>9781250347664</v>
      </c>
      <c r="C124" s="18" t="str">
        <f>IFERROR(VLOOKUP(A124,Sheet2!$A$1:$E$76,3,FALSE),0)</f>
        <v>Eva Chen</v>
      </c>
      <c r="D124" s="8" t="s">
        <v>51</v>
      </c>
      <c r="E124" s="11" t="s">
        <v>38</v>
      </c>
      <c r="F124" s="8">
        <v>103</v>
      </c>
      <c r="G124" s="27" t="s">
        <v>17</v>
      </c>
      <c r="H124" s="10" cm="1">
        <f t="array" ref="H124">INDEX(Sheet2!$D$2:$D$1016,MATCH(NEW!A124&amp;NEW!G124,Sheet2!$A$2:$A$1016&amp;Sheet2!$E$2:$E$1016,0))</f>
        <v>6.99</v>
      </c>
      <c r="I124" s="10">
        <f t="shared" si="69"/>
        <v>719.97</v>
      </c>
      <c r="J124" s="10">
        <v>4.75</v>
      </c>
      <c r="K124" s="28">
        <f t="shared" si="89"/>
        <v>489.25</v>
      </c>
      <c r="L124" s="29">
        <v>0.25</v>
      </c>
      <c r="M124" s="28">
        <f t="shared" si="90"/>
        <v>122.3125</v>
      </c>
      <c r="N124" s="26">
        <v>1</v>
      </c>
      <c r="O124" s="28">
        <f t="shared" ref="O124:O134" si="98">M124*N124</f>
        <v>122.3125</v>
      </c>
      <c r="P124" s="28">
        <f t="shared" ref="P124:P134" si="99">N124*K124</f>
        <v>489.25</v>
      </c>
      <c r="S124" s="38"/>
    </row>
    <row r="125" spans="1:19" x14ac:dyDescent="0.25">
      <c r="A125" s="8" t="s">
        <v>61</v>
      </c>
      <c r="B125" s="18">
        <f>IFERROR(VLOOKUP(A125,Sheet2!$A$1:$E$76,2,FALSE),0)</f>
        <v>9781250800039</v>
      </c>
      <c r="C125" s="18" t="str">
        <f>IFERROR(VLOOKUP(A125,Sheet2!$A$1:$E$76,3,FALSE),0)</f>
        <v>Jami Gigot</v>
      </c>
      <c r="D125" s="8" t="s">
        <v>51</v>
      </c>
      <c r="E125" s="11" t="s">
        <v>38</v>
      </c>
      <c r="F125" s="8">
        <v>64</v>
      </c>
      <c r="G125" s="27" t="s">
        <v>17</v>
      </c>
      <c r="H125" s="10" cm="1">
        <f t="array" ref="H125">INDEX(Sheet2!$D$2:$D$1016,MATCH(NEW!A125&amp;NEW!G125,Sheet2!$A$2:$A$1016&amp;Sheet2!$E$2:$E$1016,0))</f>
        <v>6.99</v>
      </c>
      <c r="I125" s="10">
        <f t="shared" si="69"/>
        <v>447.36</v>
      </c>
      <c r="J125" s="10">
        <v>4.75</v>
      </c>
      <c r="K125" s="28">
        <f t="shared" si="89"/>
        <v>304</v>
      </c>
      <c r="L125" s="29">
        <v>0.25</v>
      </c>
      <c r="M125" s="28">
        <f t="shared" si="90"/>
        <v>76</v>
      </c>
      <c r="N125" s="26">
        <v>1</v>
      </c>
      <c r="O125" s="28">
        <f t="shared" si="98"/>
        <v>76</v>
      </c>
      <c r="P125" s="28">
        <f t="shared" si="99"/>
        <v>304</v>
      </c>
      <c r="S125" s="38"/>
    </row>
    <row r="126" spans="1:19" x14ac:dyDescent="0.25">
      <c r="A126" s="8" t="s">
        <v>63</v>
      </c>
      <c r="B126" s="18">
        <f>IFERROR(VLOOKUP(A126,Sheet2!$A$1:$E$76,2,FALSE),0)</f>
        <v>9781427207319</v>
      </c>
      <c r="C126" s="18" t="str">
        <f>IFERROR(VLOOKUP(A126,Sheet2!$A$1:$E$76,3,FALSE),0)</f>
        <v>Laurie Keller</v>
      </c>
      <c r="D126" s="8" t="s">
        <v>51</v>
      </c>
      <c r="E126" s="11" t="s">
        <v>38</v>
      </c>
      <c r="F126" s="8">
        <v>382</v>
      </c>
      <c r="G126" s="27" t="s">
        <v>17</v>
      </c>
      <c r="H126" s="10" cm="1">
        <f t="array" ref="H126">INDEX(Sheet2!$D$2:$D$1016,MATCH(NEW!A126&amp;NEW!G126,Sheet2!$A$2:$A$1016&amp;Sheet2!$E$2:$E$1016,0))</f>
        <v>9.99</v>
      </c>
      <c r="I126" s="10">
        <f t="shared" si="69"/>
        <v>3816.1800000000003</v>
      </c>
      <c r="J126" s="10">
        <v>4.75</v>
      </c>
      <c r="K126" s="28">
        <f t="shared" si="89"/>
        <v>1814.5</v>
      </c>
      <c r="L126" s="29">
        <v>0.25</v>
      </c>
      <c r="M126" s="28">
        <f t="shared" si="90"/>
        <v>453.625</v>
      </c>
      <c r="N126" s="26">
        <v>1</v>
      </c>
      <c r="O126" s="28">
        <f t="shared" si="98"/>
        <v>453.625</v>
      </c>
      <c r="P126" s="28">
        <f t="shared" si="99"/>
        <v>1814.5</v>
      </c>
      <c r="S126" s="38"/>
    </row>
    <row r="127" spans="1:19" x14ac:dyDescent="0.25">
      <c r="A127" s="8" t="s">
        <v>66</v>
      </c>
      <c r="B127" s="18">
        <f>IFERROR(VLOOKUP(A127,Sheet2!$A$1:$E$76,2,FALSE),0)</f>
        <v>9781250351340</v>
      </c>
      <c r="C127" s="18" t="str">
        <f>IFERROR(VLOOKUP(A127,Sheet2!$A$1:$E$76,3,FALSE),0)</f>
        <v>Emmy Castner</v>
      </c>
      <c r="D127" s="8" t="s">
        <v>51</v>
      </c>
      <c r="E127" s="11" t="s">
        <v>38</v>
      </c>
      <c r="F127" s="8">
        <v>506</v>
      </c>
      <c r="G127" s="27" t="s">
        <v>17</v>
      </c>
      <c r="H127" s="10" cm="1">
        <f t="array" ref="H127">INDEX(Sheet2!$D$2:$D$1016,MATCH(NEW!A127&amp;NEW!G127,Sheet2!$A$2:$A$1016&amp;Sheet2!$E$2:$E$1016,0))</f>
        <v>9.99</v>
      </c>
      <c r="I127" s="10">
        <f t="shared" si="69"/>
        <v>5054.9400000000005</v>
      </c>
      <c r="J127" s="10">
        <v>4.75</v>
      </c>
      <c r="K127" s="28">
        <f t="shared" si="89"/>
        <v>2403.5</v>
      </c>
      <c r="L127" s="29">
        <v>0.25</v>
      </c>
      <c r="M127" s="28">
        <f t="shared" si="90"/>
        <v>600.875</v>
      </c>
      <c r="N127" s="26">
        <v>1</v>
      </c>
      <c r="O127" s="28">
        <f t="shared" si="98"/>
        <v>600.875</v>
      </c>
      <c r="P127" s="28">
        <f t="shared" si="99"/>
        <v>2403.5</v>
      </c>
      <c r="S127" s="38"/>
    </row>
    <row r="128" spans="1:19" x14ac:dyDescent="0.25">
      <c r="A128" s="8" t="s">
        <v>65</v>
      </c>
      <c r="B128" s="18">
        <f>IFERROR(VLOOKUP(A128,Sheet2!$A$1:$E$76,2,FALSE),0)</f>
        <v>9781250351333</v>
      </c>
      <c r="C128" s="18" t="str">
        <f>IFERROR(VLOOKUP(A128,Sheet2!$A$1:$E$76,3,FALSE),0)</f>
        <v>Nancy Tillman</v>
      </c>
      <c r="D128" s="8" t="s">
        <v>51</v>
      </c>
      <c r="E128" s="11" t="s">
        <v>38</v>
      </c>
      <c r="F128" s="8">
        <v>83</v>
      </c>
      <c r="G128" s="27" t="s">
        <v>17</v>
      </c>
      <c r="H128" s="10" cm="1">
        <f t="array" ref="H128">INDEX(Sheet2!$D$2:$D$1016,MATCH(NEW!A128&amp;NEW!G128,Sheet2!$A$2:$A$1016&amp;Sheet2!$E$2:$E$1016,0))</f>
        <v>6.99</v>
      </c>
      <c r="I128" s="10">
        <f t="shared" si="69"/>
        <v>580.17000000000007</v>
      </c>
      <c r="J128" s="10">
        <v>4.75</v>
      </c>
      <c r="K128" s="28">
        <f t="shared" si="89"/>
        <v>394.25</v>
      </c>
      <c r="L128" s="29">
        <v>0.25</v>
      </c>
      <c r="M128" s="28">
        <f t="shared" si="90"/>
        <v>98.5625</v>
      </c>
      <c r="N128" s="26">
        <v>1</v>
      </c>
      <c r="O128" s="28">
        <f t="shared" si="98"/>
        <v>98.5625</v>
      </c>
      <c r="P128" s="28">
        <f t="shared" si="99"/>
        <v>394.25</v>
      </c>
      <c r="S128" s="38"/>
    </row>
    <row r="129" spans="1:19" x14ac:dyDescent="0.25">
      <c r="A129" s="8" t="s">
        <v>68</v>
      </c>
      <c r="B129" s="18">
        <f>IFERROR(VLOOKUP(A129,Sheet2!$A$1:$E$76,2,FALSE),0)</f>
        <v>9781250366191</v>
      </c>
      <c r="C129" s="18" t="str">
        <f>IFERROR(VLOOKUP(A129,Sheet2!$A$1:$E$76,3,FALSE),0)</f>
        <v>Stacy McAnulty</v>
      </c>
      <c r="D129" s="8" t="s">
        <v>51</v>
      </c>
      <c r="E129" s="11" t="s">
        <v>38</v>
      </c>
      <c r="F129" s="8">
        <v>376</v>
      </c>
      <c r="G129" s="27" t="s">
        <v>17</v>
      </c>
      <c r="H129" s="10" cm="1">
        <f t="array" ref="H129">INDEX(Sheet2!$D$2:$D$1016,MATCH(NEW!A129&amp;NEW!G129,Sheet2!$A$2:$A$1016&amp;Sheet2!$E$2:$E$1016,0))</f>
        <v>29.99</v>
      </c>
      <c r="I129" s="10">
        <f t="shared" ref="I129:I130" si="100">H129*F129</f>
        <v>11276.24</v>
      </c>
      <c r="J129" s="10">
        <f>J119*6</f>
        <v>28.5</v>
      </c>
      <c r="K129" s="28">
        <f t="shared" ref="K129:K130" si="101">J129*F129</f>
        <v>10716</v>
      </c>
      <c r="L129" s="29">
        <v>0.25</v>
      </c>
      <c r="M129" s="28">
        <f t="shared" ref="M129:M130" si="102">L129*K129</f>
        <v>2679</v>
      </c>
      <c r="N129" s="26">
        <v>1</v>
      </c>
      <c r="O129" s="28">
        <f t="shared" ref="O129:O130" si="103">M129*N129</f>
        <v>2679</v>
      </c>
      <c r="P129" s="28">
        <f t="shared" ref="P129:P130" si="104">N129*K129</f>
        <v>10716</v>
      </c>
      <c r="S129" s="38"/>
    </row>
    <row r="130" spans="1:19" x14ac:dyDescent="0.25">
      <c r="A130" s="8" t="s">
        <v>68</v>
      </c>
      <c r="B130" s="18">
        <f>IFERROR(VLOOKUP(A130,Sheet2!$A$1:$E$76,2,FALSE),0)</f>
        <v>9781250366191</v>
      </c>
      <c r="C130" s="18" t="str">
        <f>IFERROR(VLOOKUP(A130,Sheet2!$A$1:$E$76,3,FALSE),0)</f>
        <v>Stacy McAnulty</v>
      </c>
      <c r="D130" s="8" t="s">
        <v>51</v>
      </c>
      <c r="E130" s="11" t="s">
        <v>38</v>
      </c>
      <c r="F130" s="8">
        <v>19</v>
      </c>
      <c r="G130" s="27" t="s">
        <v>20</v>
      </c>
      <c r="H130" s="10" cm="1">
        <f t="array" ref="H130">INDEX(Sheet2!$D$2:$D$1016,MATCH(NEW!A130&amp;NEW!G130,Sheet2!$A$2:$A$1016&amp;Sheet2!$E$2:$E$1016,0))</f>
        <v>39.99</v>
      </c>
      <c r="I130" s="10">
        <f t="shared" si="100"/>
        <v>759.81000000000006</v>
      </c>
      <c r="J130" s="10">
        <f>J131*6</f>
        <v>51.239999999999995</v>
      </c>
      <c r="K130" s="28">
        <f t="shared" si="101"/>
        <v>973.56</v>
      </c>
      <c r="L130" s="29">
        <v>0.25</v>
      </c>
      <c r="M130" s="28">
        <f t="shared" si="102"/>
        <v>243.39</v>
      </c>
      <c r="N130" s="26">
        <v>0.75</v>
      </c>
      <c r="O130" s="28">
        <f t="shared" si="103"/>
        <v>182.54249999999999</v>
      </c>
      <c r="P130" s="28">
        <f t="shared" si="104"/>
        <v>730.17</v>
      </c>
      <c r="S130" s="38"/>
    </row>
    <row r="131" spans="1:19" x14ac:dyDescent="0.25">
      <c r="A131" s="8" t="s">
        <v>1</v>
      </c>
      <c r="B131" s="18">
        <f>IFERROR(VLOOKUP(A131,Sheet2!$A$1:$E$76,2,FALSE),0)</f>
        <v>9781427228833</v>
      </c>
      <c r="C131" s="18" t="str">
        <f>IFERROR(VLOOKUP(A131,Sheet2!$A$1:$E$76,3,FALSE),0)</f>
        <v>Nancy Tillman</v>
      </c>
      <c r="D131" s="8" t="s">
        <v>51</v>
      </c>
      <c r="E131" s="11" t="s">
        <v>38</v>
      </c>
      <c r="F131" s="8">
        <v>6</v>
      </c>
      <c r="G131" s="27" t="s">
        <v>20</v>
      </c>
      <c r="H131" s="10" cm="1">
        <f t="array" ref="H131">INDEX(Sheet2!$D$2:$D$1016,MATCH(NEW!A131&amp;NEW!G131,Sheet2!$A$2:$A$1016&amp;Sheet2!$E$2:$E$1016,0))</f>
        <v>6.99</v>
      </c>
      <c r="I131" s="10">
        <f t="shared" si="69"/>
        <v>41.94</v>
      </c>
      <c r="J131" s="10">
        <v>8.5399999999999991</v>
      </c>
      <c r="K131" s="28">
        <f t="shared" si="89"/>
        <v>51.239999999999995</v>
      </c>
      <c r="L131" s="29">
        <v>0.25</v>
      </c>
      <c r="M131" s="28">
        <f t="shared" si="90"/>
        <v>12.809999999999999</v>
      </c>
      <c r="N131" s="26">
        <v>0.75</v>
      </c>
      <c r="O131" s="28">
        <f t="shared" si="98"/>
        <v>9.6074999999999982</v>
      </c>
      <c r="P131" s="28">
        <f t="shared" si="99"/>
        <v>38.429999999999993</v>
      </c>
      <c r="S131" s="38"/>
    </row>
    <row r="132" spans="1:19" x14ac:dyDescent="0.25">
      <c r="A132" s="8" t="s">
        <v>13</v>
      </c>
      <c r="B132" s="18">
        <f>IFERROR(VLOOKUP(A132,Sheet2!$A$1:$E$76,2,FALSE),0)</f>
        <v>9781250759481</v>
      </c>
      <c r="C132" s="18" t="str">
        <f>IFERROR(VLOOKUP(A132,Sheet2!$A$1:$E$76,3,FALSE),0)</f>
        <v>Natalie Portman</v>
      </c>
      <c r="D132" s="8" t="s">
        <v>51</v>
      </c>
      <c r="E132" s="11" t="s">
        <v>38</v>
      </c>
      <c r="F132" s="8">
        <v>5</v>
      </c>
      <c r="G132" s="27" t="s">
        <v>20</v>
      </c>
      <c r="H132" s="10" cm="1">
        <f t="array" ref="H132">INDEX(Sheet2!$D$2:$D$1016,MATCH(NEW!A132&amp;NEW!G132,Sheet2!$A$2:$A$1016&amp;Sheet2!$E$2:$E$1016,0))</f>
        <v>8.99</v>
      </c>
      <c r="I132" s="10">
        <f t="shared" ref="I132" si="105">H132*F132</f>
        <v>44.95</v>
      </c>
      <c r="J132" s="10">
        <v>8.5399999999999991</v>
      </c>
      <c r="K132" s="28">
        <f t="shared" ref="K132" si="106">J132*F132</f>
        <v>42.699999999999996</v>
      </c>
      <c r="L132" s="29">
        <v>0.25</v>
      </c>
      <c r="M132" s="28">
        <f t="shared" ref="M132" si="107">L132*K132</f>
        <v>10.674999999999999</v>
      </c>
      <c r="N132" s="26">
        <v>0.75</v>
      </c>
      <c r="O132" s="28">
        <f t="shared" ref="O132" si="108">M132*N132</f>
        <v>8.0062499999999996</v>
      </c>
      <c r="P132" s="28">
        <f t="shared" ref="P132" si="109">N132*K132</f>
        <v>32.024999999999999</v>
      </c>
      <c r="S132" s="38"/>
    </row>
    <row r="133" spans="1:19" x14ac:dyDescent="0.25">
      <c r="A133" s="8" t="s">
        <v>9</v>
      </c>
      <c r="B133" s="18">
        <f>IFERROR(VLOOKUP(A133,Sheet2!$A$1:$E$76,2,FALSE),0)</f>
        <v>9781427213631</v>
      </c>
      <c r="C133" s="18" t="str">
        <f>IFERROR(VLOOKUP(A133,Sheet2!$A$1:$E$76,3,FALSE),0)</f>
        <v>Nick Bruel</v>
      </c>
      <c r="D133" s="8" t="s">
        <v>51</v>
      </c>
      <c r="E133" s="11" t="s">
        <v>38</v>
      </c>
      <c r="F133" s="8">
        <v>11</v>
      </c>
      <c r="G133" s="27" t="s">
        <v>20</v>
      </c>
      <c r="H133" s="10" cm="1">
        <f t="array" ref="H133">INDEX(Sheet2!$D$2:$D$1016,MATCH(NEW!A133&amp;NEW!G133,Sheet2!$A$2:$A$1016&amp;Sheet2!$E$2:$E$1016,0))</f>
        <v>8.99</v>
      </c>
      <c r="I133" s="10">
        <f t="shared" ref="I133" si="110">H133*F133</f>
        <v>98.89</v>
      </c>
      <c r="J133" s="10">
        <v>8.5399999999999991</v>
      </c>
      <c r="K133" s="28">
        <f t="shared" ref="K133" si="111">J133*F133</f>
        <v>93.94</v>
      </c>
      <c r="L133" s="29">
        <v>0.25</v>
      </c>
      <c r="M133" s="28">
        <f t="shared" ref="M133" si="112">L133*K133</f>
        <v>23.484999999999999</v>
      </c>
      <c r="N133" s="26">
        <v>0.75</v>
      </c>
      <c r="O133" s="28">
        <f t="shared" ref="O133" si="113">M133*N133</f>
        <v>17.61375</v>
      </c>
      <c r="P133" s="28">
        <f t="shared" ref="P133" si="114">N133*K133</f>
        <v>70.454999999999998</v>
      </c>
      <c r="S133" s="38"/>
    </row>
    <row r="134" spans="1:19" x14ac:dyDescent="0.25">
      <c r="A134" s="8" t="s">
        <v>53</v>
      </c>
      <c r="B134" s="18">
        <f>IFERROR(VLOOKUP(A134,Sheet2!$A$1:$E$76,2,FALSE),0)</f>
        <v>9781250203557</v>
      </c>
      <c r="C134" s="18" t="str">
        <f>IFERROR(VLOOKUP(A134,Sheet2!$A$1:$E$76,3,FALSE),0)</f>
        <v>Carole Lindstrom</v>
      </c>
      <c r="D134" s="8" t="s">
        <v>51</v>
      </c>
      <c r="E134" s="11" t="s">
        <v>38</v>
      </c>
      <c r="F134" s="8">
        <v>6</v>
      </c>
      <c r="G134" s="27" t="s">
        <v>20</v>
      </c>
      <c r="H134" s="10" cm="1">
        <f t="array" ref="H134">INDEX(Sheet2!$D$2:$D$1016,MATCH(NEW!A134&amp;NEW!G134,Sheet2!$A$2:$A$1016&amp;Sheet2!$E$2:$E$1016,0))</f>
        <v>8.99</v>
      </c>
      <c r="I134" s="10">
        <f t="shared" si="69"/>
        <v>53.94</v>
      </c>
      <c r="J134" s="10">
        <v>8.5399999999999991</v>
      </c>
      <c r="K134" s="28">
        <f t="shared" si="89"/>
        <v>51.239999999999995</v>
      </c>
      <c r="L134" s="29">
        <v>0.25</v>
      </c>
      <c r="M134" s="28">
        <f t="shared" si="90"/>
        <v>12.809999999999999</v>
      </c>
      <c r="N134" s="26">
        <v>0.75</v>
      </c>
      <c r="O134" s="28">
        <f t="shared" si="98"/>
        <v>9.6074999999999982</v>
      </c>
      <c r="P134" s="28">
        <f t="shared" si="99"/>
        <v>38.429999999999993</v>
      </c>
      <c r="S134" s="38"/>
    </row>
    <row r="135" spans="1:19" x14ac:dyDescent="0.25">
      <c r="A135" s="8" t="s">
        <v>56</v>
      </c>
      <c r="B135" s="18">
        <f>IFERROR(VLOOKUP(A135,Sheet2!$A$1:$E$76,2,FALSE),0)</f>
        <v>9781250347664</v>
      </c>
      <c r="C135" s="18" t="str">
        <f>IFERROR(VLOOKUP(A135,Sheet2!$A$1:$E$76,3,FALSE),0)</f>
        <v>Eva Chen</v>
      </c>
      <c r="D135" s="8" t="s">
        <v>51</v>
      </c>
      <c r="E135" s="11" t="s">
        <v>38</v>
      </c>
      <c r="F135" s="8">
        <v>18</v>
      </c>
      <c r="G135" s="27" t="s">
        <v>20</v>
      </c>
      <c r="H135" s="10" cm="1">
        <f t="array" ref="H135">INDEX(Sheet2!$D$2:$D$1016,MATCH(NEW!A135&amp;NEW!G135,Sheet2!$A$2:$A$1016&amp;Sheet2!$E$2:$E$1016,0))</f>
        <v>8.99</v>
      </c>
      <c r="I135" s="10">
        <f t="shared" ref="I135" si="115">H135*F135</f>
        <v>161.82</v>
      </c>
      <c r="J135" s="10">
        <v>8.5399999999999991</v>
      </c>
      <c r="K135" s="28">
        <f t="shared" ref="K135" si="116">J135*F135</f>
        <v>153.71999999999997</v>
      </c>
      <c r="L135" s="29">
        <v>0.25</v>
      </c>
      <c r="M135" s="28">
        <f t="shared" ref="M135" si="117">L135*K135</f>
        <v>38.429999999999993</v>
      </c>
      <c r="N135" s="26">
        <v>0.75</v>
      </c>
      <c r="O135" s="28">
        <f t="shared" ref="O135" si="118">M135*N135</f>
        <v>28.822499999999994</v>
      </c>
      <c r="P135" s="28">
        <f t="shared" ref="P135" si="119">N135*K135</f>
        <v>115.28999999999998</v>
      </c>
      <c r="S135" s="38"/>
    </row>
    <row r="136" spans="1:19" x14ac:dyDescent="0.25">
      <c r="A136" s="8" t="s">
        <v>61</v>
      </c>
      <c r="B136" s="18">
        <f>IFERROR(VLOOKUP(A136,Sheet2!$A$1:$E$76,2,FALSE),0)</f>
        <v>9781250800039</v>
      </c>
      <c r="C136" s="18" t="str">
        <f>IFERROR(VLOOKUP(A136,Sheet2!$A$1:$E$76,3,FALSE),0)</f>
        <v>Jami Gigot</v>
      </c>
      <c r="D136" s="8" t="s">
        <v>51</v>
      </c>
      <c r="E136" s="11" t="s">
        <v>38</v>
      </c>
      <c r="F136" s="8">
        <v>9</v>
      </c>
      <c r="G136" s="27" t="s">
        <v>20</v>
      </c>
      <c r="H136" s="10" cm="1">
        <f t="array" ref="H136">INDEX(Sheet2!$D$2:$D$1016,MATCH(NEW!A136&amp;NEW!G136,Sheet2!$A$2:$A$1016&amp;Sheet2!$E$2:$E$1016,0))</f>
        <v>8.99</v>
      </c>
      <c r="I136" s="10">
        <f t="shared" ref="I136:I137" si="120">H136*F136</f>
        <v>80.91</v>
      </c>
      <c r="J136" s="10">
        <v>8.5399999999999991</v>
      </c>
      <c r="K136" s="28">
        <f t="shared" ref="K136:K137" si="121">J136*F136</f>
        <v>76.859999999999985</v>
      </c>
      <c r="L136" s="29">
        <v>0.25</v>
      </c>
      <c r="M136" s="28">
        <f t="shared" ref="M136:M137" si="122">L136*K136</f>
        <v>19.214999999999996</v>
      </c>
      <c r="N136" s="26">
        <v>0.75</v>
      </c>
      <c r="O136" s="28">
        <f t="shared" ref="O136:O137" si="123">M136*N136</f>
        <v>14.411249999999997</v>
      </c>
      <c r="P136" s="28">
        <f t="shared" ref="P136:P137" si="124">N136*K136</f>
        <v>57.644999999999989</v>
      </c>
      <c r="S136" s="38"/>
    </row>
    <row r="137" spans="1:19" x14ac:dyDescent="0.25">
      <c r="A137" s="8" t="s">
        <v>65</v>
      </c>
      <c r="B137" s="18">
        <f>IFERROR(VLOOKUP(A137,Sheet2!$A$1:$E$76,2,FALSE),0)</f>
        <v>9781250351333</v>
      </c>
      <c r="C137" s="18" t="str">
        <f>IFERROR(VLOOKUP(A137,Sheet2!$A$1:$E$76,3,FALSE),0)</f>
        <v>Nancy Tillman</v>
      </c>
      <c r="D137" s="8" t="s">
        <v>51</v>
      </c>
      <c r="E137" s="11" t="s">
        <v>38</v>
      </c>
      <c r="F137" s="8">
        <v>10</v>
      </c>
      <c r="G137" s="27" t="s">
        <v>20</v>
      </c>
      <c r="H137" s="10" cm="1">
        <f t="array" ref="H137">INDEX(Sheet2!$D$2:$D$1016,MATCH(NEW!A137&amp;NEW!G137,Sheet2!$A$2:$A$1016&amp;Sheet2!$E$2:$E$1016,0))</f>
        <v>8.99</v>
      </c>
      <c r="I137" s="10">
        <f t="shared" si="120"/>
        <v>89.9</v>
      </c>
      <c r="J137" s="10">
        <v>8.5399999999999991</v>
      </c>
      <c r="K137" s="28">
        <f t="shared" si="121"/>
        <v>85.399999999999991</v>
      </c>
      <c r="L137" s="29">
        <v>0.25</v>
      </c>
      <c r="M137" s="28">
        <f t="shared" si="122"/>
        <v>21.349999999999998</v>
      </c>
      <c r="N137" s="26">
        <v>0.75</v>
      </c>
      <c r="O137" s="28">
        <f t="shared" si="123"/>
        <v>16.012499999999999</v>
      </c>
      <c r="P137" s="28">
        <f t="shared" si="124"/>
        <v>64.05</v>
      </c>
      <c r="S137" s="38"/>
    </row>
  </sheetData>
  <pageMargins left="0.7" right="0.7" top="0.75" bottom="0.75" header="0.3" footer="0.3"/>
  <pageSetup paperSize="8" orientation="landscape" r:id="rId1"/>
  <ignoredErrors>
    <ignoredError sqref="L33:M33 O33:P3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14C0-F6A7-4F0C-A7F1-4B4E7A99253F}">
  <dimension ref="A1:F75"/>
  <sheetViews>
    <sheetView topLeftCell="A48" workbookViewId="0">
      <selection activeCell="G64" sqref="G64"/>
    </sheetView>
  </sheetViews>
  <sheetFormatPr defaultRowHeight="15" x14ac:dyDescent="0.25"/>
  <cols>
    <col min="1" max="1" width="46.5703125" bestFit="1" customWidth="1"/>
    <col min="2" max="2" width="20.7109375" customWidth="1"/>
    <col min="3" max="3" width="24.42578125" customWidth="1"/>
  </cols>
  <sheetData>
    <row r="1" spans="1:6" ht="24" x14ac:dyDescent="0.25">
      <c r="A1" t="s">
        <v>0</v>
      </c>
      <c r="B1" t="s">
        <v>2</v>
      </c>
      <c r="C1" t="s">
        <v>3</v>
      </c>
      <c r="D1" t="s">
        <v>4</v>
      </c>
      <c r="E1" s="1" t="s">
        <v>14</v>
      </c>
      <c r="F1" t="s">
        <v>50</v>
      </c>
    </row>
    <row r="2" spans="1:6" x14ac:dyDescent="0.25">
      <c r="A2" t="s">
        <v>19</v>
      </c>
      <c r="B2" s="17">
        <v>9781427226563</v>
      </c>
      <c r="C2" t="s">
        <v>7</v>
      </c>
      <c r="D2">
        <v>5.99</v>
      </c>
      <c r="E2" s="2" t="s">
        <v>15</v>
      </c>
    </row>
    <row r="3" spans="1:6" x14ac:dyDescent="0.25">
      <c r="A3" t="s">
        <v>19</v>
      </c>
      <c r="B3" s="17">
        <v>9781427226563</v>
      </c>
      <c r="C3" t="s">
        <v>7</v>
      </c>
      <c r="D3">
        <v>6.99</v>
      </c>
      <c r="E3" s="2" t="s">
        <v>16</v>
      </c>
    </row>
    <row r="4" spans="1:6" x14ac:dyDescent="0.25">
      <c r="A4" t="s">
        <v>19</v>
      </c>
      <c r="B4" s="17">
        <v>9781427226563</v>
      </c>
      <c r="C4" t="s">
        <v>7</v>
      </c>
      <c r="D4">
        <v>6.99</v>
      </c>
      <c r="E4" s="2" t="s">
        <v>17</v>
      </c>
    </row>
    <row r="5" spans="1:6" x14ac:dyDescent="0.25">
      <c r="A5" t="s">
        <v>19</v>
      </c>
      <c r="B5" s="17">
        <v>9781427226563</v>
      </c>
      <c r="C5" t="s">
        <v>7</v>
      </c>
      <c r="D5">
        <v>8.99</v>
      </c>
      <c r="E5" s="2" t="s">
        <v>20</v>
      </c>
    </row>
    <row r="6" spans="1:6" x14ac:dyDescent="0.25">
      <c r="A6" t="s">
        <v>9</v>
      </c>
      <c r="B6" s="17">
        <v>9781427213631</v>
      </c>
      <c r="C6" t="s">
        <v>7</v>
      </c>
      <c r="D6">
        <v>5.99</v>
      </c>
      <c r="E6" s="2" t="s">
        <v>15</v>
      </c>
    </row>
    <row r="7" spans="1:6" x14ac:dyDescent="0.25">
      <c r="A7" t="s">
        <v>9</v>
      </c>
      <c r="B7" s="17">
        <v>9781427213631</v>
      </c>
      <c r="C7" t="s">
        <v>7</v>
      </c>
      <c r="D7">
        <v>6.99</v>
      </c>
      <c r="E7" s="2" t="s">
        <v>16</v>
      </c>
    </row>
    <row r="8" spans="1:6" x14ac:dyDescent="0.25">
      <c r="A8" t="s">
        <v>9</v>
      </c>
      <c r="B8" s="17">
        <v>9781427213631</v>
      </c>
      <c r="C8" t="s">
        <v>7</v>
      </c>
      <c r="D8">
        <v>6.99</v>
      </c>
      <c r="E8" s="2" t="s">
        <v>17</v>
      </c>
    </row>
    <row r="9" spans="1:6" x14ac:dyDescent="0.25">
      <c r="A9" t="s">
        <v>9</v>
      </c>
      <c r="B9" s="17">
        <v>9781427213631</v>
      </c>
      <c r="C9" t="s">
        <v>7</v>
      </c>
      <c r="D9">
        <v>8.99</v>
      </c>
      <c r="E9" s="2" t="s">
        <v>20</v>
      </c>
    </row>
    <row r="10" spans="1:6" x14ac:dyDescent="0.25">
      <c r="A10" t="s">
        <v>10</v>
      </c>
      <c r="B10" s="17">
        <v>9781427203250</v>
      </c>
      <c r="C10" t="s">
        <v>11</v>
      </c>
      <c r="D10">
        <v>7.99</v>
      </c>
      <c r="E10" s="2" t="s">
        <v>15</v>
      </c>
    </row>
    <row r="11" spans="1:6" x14ac:dyDescent="0.25">
      <c r="A11" t="s">
        <v>10</v>
      </c>
      <c r="B11" s="17">
        <v>9781427203250</v>
      </c>
      <c r="C11" t="s">
        <v>11</v>
      </c>
      <c r="D11">
        <v>9.99</v>
      </c>
      <c r="E11" s="2" t="s">
        <v>16</v>
      </c>
    </row>
    <row r="12" spans="1:6" x14ac:dyDescent="0.25">
      <c r="A12" t="s">
        <v>10</v>
      </c>
      <c r="B12" s="17">
        <v>9781427203250</v>
      </c>
      <c r="C12" t="s">
        <v>11</v>
      </c>
      <c r="D12">
        <v>9.99</v>
      </c>
      <c r="E12" s="2" t="s">
        <v>17</v>
      </c>
    </row>
    <row r="13" spans="1:6" x14ac:dyDescent="0.25">
      <c r="A13" t="s">
        <v>10</v>
      </c>
      <c r="B13" s="17">
        <v>9781427203250</v>
      </c>
      <c r="C13" t="s">
        <v>11</v>
      </c>
      <c r="D13">
        <v>12.99</v>
      </c>
      <c r="E13" s="2" t="s">
        <v>20</v>
      </c>
    </row>
    <row r="14" spans="1:6" x14ac:dyDescent="0.25">
      <c r="A14" s="8" t="s">
        <v>1</v>
      </c>
      <c r="B14" s="17">
        <v>9781427228833</v>
      </c>
      <c r="C14" t="s">
        <v>5</v>
      </c>
      <c r="D14">
        <v>3.99</v>
      </c>
      <c r="E14" s="2" t="s">
        <v>15</v>
      </c>
    </row>
    <row r="15" spans="1:6" x14ac:dyDescent="0.25">
      <c r="A15" s="8" t="s">
        <v>1</v>
      </c>
      <c r="B15" s="17">
        <v>9781427228833</v>
      </c>
      <c r="C15" t="s">
        <v>5</v>
      </c>
      <c r="D15">
        <v>4.99</v>
      </c>
      <c r="E15" s="2" t="s">
        <v>16</v>
      </c>
    </row>
    <row r="16" spans="1:6" x14ac:dyDescent="0.25">
      <c r="A16" s="8" t="s">
        <v>1</v>
      </c>
      <c r="B16" s="17">
        <v>9781427228833</v>
      </c>
      <c r="C16" t="s">
        <v>5</v>
      </c>
      <c r="D16">
        <v>4.99</v>
      </c>
      <c r="E16" s="2" t="s">
        <v>17</v>
      </c>
    </row>
    <row r="17" spans="1:5" x14ac:dyDescent="0.25">
      <c r="A17" s="8" t="s">
        <v>1</v>
      </c>
      <c r="B17" s="17">
        <v>9781427228833</v>
      </c>
      <c r="C17" t="s">
        <v>5</v>
      </c>
      <c r="D17">
        <v>6.99</v>
      </c>
      <c r="E17" s="2" t="s">
        <v>20</v>
      </c>
    </row>
    <row r="18" spans="1:5" x14ac:dyDescent="0.25">
      <c r="A18" t="s">
        <v>42</v>
      </c>
      <c r="B18" s="17">
        <v>9781427201539</v>
      </c>
      <c r="C18" t="s">
        <v>8</v>
      </c>
      <c r="D18">
        <v>7.99</v>
      </c>
      <c r="E18" s="2" t="s">
        <v>15</v>
      </c>
    </row>
    <row r="19" spans="1:5" x14ac:dyDescent="0.25">
      <c r="A19" t="s">
        <v>42</v>
      </c>
      <c r="B19" s="17">
        <v>9781427201539</v>
      </c>
      <c r="C19" t="s">
        <v>8</v>
      </c>
      <c r="D19">
        <v>9.99</v>
      </c>
      <c r="E19" s="2" t="s">
        <v>16</v>
      </c>
    </row>
    <row r="20" spans="1:5" x14ac:dyDescent="0.25">
      <c r="A20" t="s">
        <v>42</v>
      </c>
      <c r="B20" s="17">
        <v>9781427201539</v>
      </c>
      <c r="C20" t="s">
        <v>8</v>
      </c>
      <c r="D20">
        <v>9.99</v>
      </c>
      <c r="E20" s="2" t="s">
        <v>17</v>
      </c>
    </row>
    <row r="21" spans="1:5" x14ac:dyDescent="0.25">
      <c r="A21" t="s">
        <v>42</v>
      </c>
      <c r="B21" s="17">
        <v>9781427201539</v>
      </c>
      <c r="C21" t="s">
        <v>8</v>
      </c>
      <c r="D21">
        <v>12.99</v>
      </c>
      <c r="E21" s="2" t="s">
        <v>20</v>
      </c>
    </row>
    <row r="22" spans="1:5" x14ac:dyDescent="0.25">
      <c r="A22" t="s">
        <v>18</v>
      </c>
      <c r="B22" s="17">
        <v>9781250876751</v>
      </c>
      <c r="C22" t="s">
        <v>6</v>
      </c>
      <c r="D22">
        <v>19.989999999999998</v>
      </c>
      <c r="E22" s="2" t="s">
        <v>15</v>
      </c>
    </row>
    <row r="23" spans="1:5" x14ac:dyDescent="0.25">
      <c r="A23" t="s">
        <v>18</v>
      </c>
      <c r="B23" s="17">
        <v>9781250876751</v>
      </c>
      <c r="C23" t="s">
        <v>6</v>
      </c>
      <c r="D23">
        <v>24.99</v>
      </c>
      <c r="E23" s="2" t="s">
        <v>16</v>
      </c>
    </row>
    <row r="24" spans="1:5" x14ac:dyDescent="0.25">
      <c r="A24" t="s">
        <v>18</v>
      </c>
      <c r="B24" s="17">
        <v>9781250876751</v>
      </c>
      <c r="C24" t="s">
        <v>6</v>
      </c>
      <c r="D24">
        <v>24.99</v>
      </c>
      <c r="E24" s="2" t="s">
        <v>17</v>
      </c>
    </row>
    <row r="25" spans="1:5" x14ac:dyDescent="0.25">
      <c r="A25" t="s">
        <v>18</v>
      </c>
      <c r="B25" s="17">
        <v>9781250876751</v>
      </c>
      <c r="C25" t="s">
        <v>6</v>
      </c>
      <c r="D25">
        <v>29.99</v>
      </c>
      <c r="E25" s="2" t="s">
        <v>20</v>
      </c>
    </row>
    <row r="26" spans="1:5" x14ac:dyDescent="0.25">
      <c r="A26" t="s">
        <v>13</v>
      </c>
      <c r="B26" s="17">
        <v>9781250759481</v>
      </c>
      <c r="C26" t="s">
        <v>12</v>
      </c>
      <c r="D26">
        <v>5.99</v>
      </c>
      <c r="E26" s="2" t="s">
        <v>15</v>
      </c>
    </row>
    <row r="27" spans="1:5" x14ac:dyDescent="0.25">
      <c r="A27" t="s">
        <v>13</v>
      </c>
      <c r="B27" s="17">
        <v>9781250759481</v>
      </c>
      <c r="C27" t="s">
        <v>12</v>
      </c>
      <c r="D27">
        <v>6.99</v>
      </c>
      <c r="E27" s="2" t="s">
        <v>16</v>
      </c>
    </row>
    <row r="28" spans="1:5" x14ac:dyDescent="0.25">
      <c r="A28" t="s">
        <v>13</v>
      </c>
      <c r="B28" s="17">
        <v>9781250759481</v>
      </c>
      <c r="C28" t="s">
        <v>12</v>
      </c>
      <c r="D28">
        <v>6.99</v>
      </c>
      <c r="E28" s="2" t="s">
        <v>17</v>
      </c>
    </row>
    <row r="29" spans="1:5" x14ac:dyDescent="0.25">
      <c r="A29" t="s">
        <v>13</v>
      </c>
      <c r="B29" s="17">
        <v>9781250759481</v>
      </c>
      <c r="C29" t="s">
        <v>12</v>
      </c>
      <c r="D29">
        <v>8.99</v>
      </c>
      <c r="E29" s="2" t="s">
        <v>20</v>
      </c>
    </row>
    <row r="30" spans="1:5" x14ac:dyDescent="0.25">
      <c r="A30" t="s">
        <v>45</v>
      </c>
      <c r="B30" s="17">
        <v>9781596434028</v>
      </c>
      <c r="C30" t="s">
        <v>46</v>
      </c>
      <c r="D30">
        <v>5.99</v>
      </c>
      <c r="E30" s="2" t="s">
        <v>15</v>
      </c>
    </row>
    <row r="31" spans="1:5" x14ac:dyDescent="0.25">
      <c r="A31" t="s">
        <v>45</v>
      </c>
      <c r="B31" s="17">
        <v>9781596434028</v>
      </c>
      <c r="C31" t="s">
        <v>46</v>
      </c>
      <c r="D31">
        <v>6.99</v>
      </c>
      <c r="E31" s="2" t="s">
        <v>16</v>
      </c>
    </row>
    <row r="32" spans="1:5" x14ac:dyDescent="0.25">
      <c r="A32" t="s">
        <v>45</v>
      </c>
      <c r="B32" s="17">
        <v>9781596434028</v>
      </c>
      <c r="C32" t="s">
        <v>46</v>
      </c>
      <c r="D32">
        <v>6.99</v>
      </c>
      <c r="E32" s="2" t="s">
        <v>17</v>
      </c>
    </row>
    <row r="33" spans="1:5" x14ac:dyDescent="0.25">
      <c r="A33" t="s">
        <v>45</v>
      </c>
      <c r="B33" s="17">
        <v>9781596434028</v>
      </c>
      <c r="C33" t="s">
        <v>46</v>
      </c>
      <c r="D33">
        <v>8.99</v>
      </c>
      <c r="E33" s="2" t="s">
        <v>20</v>
      </c>
    </row>
    <row r="34" spans="1:5" x14ac:dyDescent="0.25">
      <c r="A34" t="s">
        <v>49</v>
      </c>
      <c r="B34" s="17">
        <v>9780374360979</v>
      </c>
      <c r="C34" t="s">
        <v>6</v>
      </c>
      <c r="D34">
        <v>3.99</v>
      </c>
      <c r="E34" s="2" t="s">
        <v>15</v>
      </c>
    </row>
    <row r="35" spans="1:5" x14ac:dyDescent="0.25">
      <c r="A35" t="s">
        <v>49</v>
      </c>
      <c r="B35" s="17"/>
      <c r="D35">
        <v>6.99</v>
      </c>
      <c r="E35" s="2" t="s">
        <v>16</v>
      </c>
    </row>
    <row r="36" spans="1:5" x14ac:dyDescent="0.25">
      <c r="A36" t="s">
        <v>49</v>
      </c>
      <c r="B36" s="17"/>
      <c r="D36">
        <v>6.99</v>
      </c>
      <c r="E36" s="2" t="s">
        <v>17</v>
      </c>
    </row>
    <row r="37" spans="1:5" x14ac:dyDescent="0.25">
      <c r="A37" t="s">
        <v>49</v>
      </c>
      <c r="B37" s="17"/>
      <c r="D37">
        <v>8.99</v>
      </c>
      <c r="E37" s="2" t="s">
        <v>20</v>
      </c>
    </row>
    <row r="38" spans="1:5" x14ac:dyDescent="0.25">
      <c r="A38" t="s">
        <v>53</v>
      </c>
      <c r="B38" s="17">
        <v>9781250203557</v>
      </c>
      <c r="C38" t="s">
        <v>54</v>
      </c>
      <c r="D38">
        <v>5.99</v>
      </c>
      <c r="E38" s="2" t="s">
        <v>15</v>
      </c>
    </row>
    <row r="39" spans="1:5" x14ac:dyDescent="0.25">
      <c r="A39" t="s">
        <v>53</v>
      </c>
      <c r="B39" s="17"/>
      <c r="D39">
        <v>6.99</v>
      </c>
      <c r="E39" s="2" t="s">
        <v>16</v>
      </c>
    </row>
    <row r="40" spans="1:5" x14ac:dyDescent="0.25">
      <c r="A40" t="s">
        <v>53</v>
      </c>
      <c r="B40" s="17"/>
      <c r="D40">
        <v>6.99</v>
      </c>
      <c r="E40" s="2" t="s">
        <v>17</v>
      </c>
    </row>
    <row r="41" spans="1:5" x14ac:dyDescent="0.25">
      <c r="A41" t="s">
        <v>53</v>
      </c>
      <c r="B41" s="17"/>
      <c r="D41">
        <v>8.99</v>
      </c>
      <c r="E41" s="2" t="s">
        <v>20</v>
      </c>
    </row>
    <row r="42" spans="1:5" x14ac:dyDescent="0.25">
      <c r="A42" s="24" t="s">
        <v>57</v>
      </c>
      <c r="B42" s="17">
        <v>9781250236678</v>
      </c>
      <c r="C42" s="25" t="s">
        <v>60</v>
      </c>
      <c r="D42">
        <v>14.99</v>
      </c>
      <c r="E42" s="2" t="s">
        <v>15</v>
      </c>
    </row>
    <row r="43" spans="1:5" x14ac:dyDescent="0.25">
      <c r="A43" s="24" t="s">
        <v>57</v>
      </c>
      <c r="B43" s="17"/>
      <c r="C43" s="25"/>
      <c r="D43">
        <v>19.989999999999998</v>
      </c>
      <c r="E43" s="2" t="s">
        <v>16</v>
      </c>
    </row>
    <row r="44" spans="1:5" x14ac:dyDescent="0.25">
      <c r="A44" s="24" t="s">
        <v>57</v>
      </c>
      <c r="B44" s="17"/>
      <c r="C44" s="25"/>
      <c r="D44">
        <v>19.989999999999998</v>
      </c>
      <c r="E44" s="2" t="s">
        <v>17</v>
      </c>
    </row>
    <row r="45" spans="1:5" x14ac:dyDescent="0.25">
      <c r="A45" s="24" t="s">
        <v>57</v>
      </c>
      <c r="B45" s="17"/>
      <c r="C45" s="25"/>
      <c r="D45">
        <v>24.99</v>
      </c>
      <c r="E45" s="2" t="s">
        <v>20</v>
      </c>
    </row>
    <row r="46" spans="1:5" x14ac:dyDescent="0.25">
      <c r="A46" t="s">
        <v>56</v>
      </c>
      <c r="B46" s="17">
        <v>9781250347664</v>
      </c>
      <c r="C46" s="25" t="s">
        <v>59</v>
      </c>
      <c r="D46">
        <v>5.99</v>
      </c>
      <c r="E46" s="2" t="s">
        <v>15</v>
      </c>
    </row>
    <row r="47" spans="1:5" x14ac:dyDescent="0.25">
      <c r="A47" t="s">
        <v>56</v>
      </c>
      <c r="B47" s="17"/>
      <c r="C47" s="25"/>
      <c r="D47">
        <v>6.99</v>
      </c>
      <c r="E47" s="2" t="s">
        <v>16</v>
      </c>
    </row>
    <row r="48" spans="1:5" x14ac:dyDescent="0.25">
      <c r="A48" t="s">
        <v>56</v>
      </c>
      <c r="B48" s="17"/>
      <c r="C48" s="25"/>
      <c r="D48">
        <v>6.99</v>
      </c>
      <c r="E48" s="2" t="s">
        <v>17</v>
      </c>
    </row>
    <row r="49" spans="1:5" x14ac:dyDescent="0.25">
      <c r="A49" t="s">
        <v>56</v>
      </c>
      <c r="B49" s="17"/>
      <c r="C49" s="25"/>
      <c r="D49">
        <v>8.99</v>
      </c>
      <c r="E49" s="2" t="s">
        <v>20</v>
      </c>
    </row>
    <row r="50" spans="1:5" x14ac:dyDescent="0.25">
      <c r="A50" t="s">
        <v>55</v>
      </c>
      <c r="B50" s="17">
        <v>9781250347671</v>
      </c>
      <c r="C50" s="25" t="s">
        <v>58</v>
      </c>
      <c r="D50">
        <v>5.99</v>
      </c>
      <c r="E50" s="2" t="s">
        <v>15</v>
      </c>
    </row>
    <row r="51" spans="1:5" x14ac:dyDescent="0.25">
      <c r="A51" t="s">
        <v>55</v>
      </c>
      <c r="B51" s="17"/>
      <c r="C51" s="32"/>
      <c r="D51">
        <v>6.99</v>
      </c>
      <c r="E51" s="2" t="s">
        <v>16</v>
      </c>
    </row>
    <row r="52" spans="1:5" x14ac:dyDescent="0.25">
      <c r="A52" t="s">
        <v>55</v>
      </c>
      <c r="B52" s="17"/>
      <c r="C52" s="32"/>
      <c r="D52">
        <v>6.99</v>
      </c>
      <c r="E52" s="2" t="s">
        <v>17</v>
      </c>
    </row>
    <row r="53" spans="1:5" x14ac:dyDescent="0.25">
      <c r="A53" t="s">
        <v>55</v>
      </c>
      <c r="B53" s="17"/>
      <c r="C53" s="32"/>
      <c r="D53">
        <v>8.99</v>
      </c>
      <c r="E53" s="2" t="s">
        <v>20</v>
      </c>
    </row>
    <row r="54" spans="1:5" x14ac:dyDescent="0.25">
      <c r="A54" s="30" t="s">
        <v>61</v>
      </c>
      <c r="B54" s="17">
        <v>9781250800039</v>
      </c>
      <c r="C54" s="32" t="s">
        <v>62</v>
      </c>
      <c r="D54">
        <v>5.99</v>
      </c>
      <c r="E54" s="2" t="s">
        <v>15</v>
      </c>
    </row>
    <row r="55" spans="1:5" x14ac:dyDescent="0.25">
      <c r="A55" s="30" t="s">
        <v>61</v>
      </c>
      <c r="B55" s="17"/>
      <c r="C55" s="32"/>
      <c r="D55">
        <v>6.99</v>
      </c>
      <c r="E55" s="2" t="s">
        <v>16</v>
      </c>
    </row>
    <row r="56" spans="1:5" x14ac:dyDescent="0.25">
      <c r="A56" s="30" t="s">
        <v>61</v>
      </c>
      <c r="B56" s="17"/>
      <c r="C56" s="32"/>
      <c r="D56">
        <v>6.99</v>
      </c>
      <c r="E56" s="2" t="s">
        <v>17</v>
      </c>
    </row>
    <row r="57" spans="1:5" x14ac:dyDescent="0.25">
      <c r="A57" s="30" t="s">
        <v>61</v>
      </c>
      <c r="B57" s="17"/>
      <c r="C57" s="32"/>
      <c r="D57">
        <v>8.99</v>
      </c>
      <c r="E57" s="2" t="s">
        <v>20</v>
      </c>
    </row>
    <row r="58" spans="1:5" x14ac:dyDescent="0.25">
      <c r="A58" s="3" t="s">
        <v>63</v>
      </c>
      <c r="B58" s="17">
        <v>9781427207319</v>
      </c>
      <c r="C58" s="32" t="s">
        <v>64</v>
      </c>
      <c r="D58">
        <v>7.99</v>
      </c>
      <c r="E58" s="2" t="s">
        <v>15</v>
      </c>
    </row>
    <row r="59" spans="1:5" x14ac:dyDescent="0.25">
      <c r="A59" s="3" t="s">
        <v>63</v>
      </c>
      <c r="B59" s="17"/>
      <c r="C59" s="32"/>
      <c r="D59">
        <v>9.99</v>
      </c>
      <c r="E59" s="2" t="s">
        <v>16</v>
      </c>
    </row>
    <row r="60" spans="1:5" x14ac:dyDescent="0.25">
      <c r="A60" s="3" t="s">
        <v>63</v>
      </c>
      <c r="B60" s="17"/>
      <c r="C60" s="32"/>
      <c r="D60">
        <v>9.99</v>
      </c>
      <c r="E60" s="2" t="s">
        <v>17</v>
      </c>
    </row>
    <row r="61" spans="1:5" x14ac:dyDescent="0.25">
      <c r="A61" s="3" t="s">
        <v>63</v>
      </c>
      <c r="B61" s="17"/>
      <c r="C61" s="32"/>
      <c r="D61">
        <v>12.99</v>
      </c>
      <c r="E61" s="2" t="s">
        <v>20</v>
      </c>
    </row>
    <row r="62" spans="1:5" x14ac:dyDescent="0.25">
      <c r="A62" t="s">
        <v>65</v>
      </c>
      <c r="B62" s="17">
        <v>9781250351333</v>
      </c>
      <c r="C62" s="32" t="s">
        <v>5</v>
      </c>
      <c r="D62">
        <v>8.99</v>
      </c>
      <c r="E62" t="s">
        <v>20</v>
      </c>
    </row>
    <row r="63" spans="1:5" x14ac:dyDescent="0.25">
      <c r="A63" t="s">
        <v>65</v>
      </c>
      <c r="B63" s="17">
        <v>9781250351333</v>
      </c>
      <c r="C63" s="32" t="s">
        <v>5</v>
      </c>
      <c r="D63">
        <v>6.99</v>
      </c>
      <c r="E63" t="s">
        <v>17</v>
      </c>
    </row>
    <row r="64" spans="1:5" x14ac:dyDescent="0.25">
      <c r="A64" t="s">
        <v>65</v>
      </c>
      <c r="B64" s="17">
        <v>9781250351333</v>
      </c>
      <c r="C64" s="32" t="s">
        <v>5</v>
      </c>
      <c r="D64">
        <v>5.99</v>
      </c>
      <c r="E64" t="s">
        <v>15</v>
      </c>
    </row>
    <row r="65" spans="1:5" x14ac:dyDescent="0.25">
      <c r="A65" t="s">
        <v>65</v>
      </c>
      <c r="B65" s="17">
        <v>9781250351333</v>
      </c>
      <c r="C65" s="32" t="s">
        <v>5</v>
      </c>
      <c r="D65">
        <v>6.99</v>
      </c>
      <c r="E65" t="s">
        <v>16</v>
      </c>
    </row>
    <row r="66" spans="1:5" x14ac:dyDescent="0.25">
      <c r="A66" t="s">
        <v>66</v>
      </c>
      <c r="B66" s="17">
        <v>9781250351340</v>
      </c>
      <c r="C66" s="32" t="s">
        <v>67</v>
      </c>
      <c r="D66">
        <v>12.99</v>
      </c>
      <c r="E66" t="s">
        <v>20</v>
      </c>
    </row>
    <row r="67" spans="1:5" x14ac:dyDescent="0.25">
      <c r="A67" t="s">
        <v>66</v>
      </c>
      <c r="B67" s="17">
        <v>9781250351340</v>
      </c>
      <c r="C67" s="32" t="s">
        <v>67</v>
      </c>
      <c r="D67">
        <v>9.99</v>
      </c>
      <c r="E67" t="s">
        <v>17</v>
      </c>
    </row>
    <row r="68" spans="1:5" x14ac:dyDescent="0.25">
      <c r="A68" t="s">
        <v>66</v>
      </c>
      <c r="B68" s="17">
        <v>9781250351340</v>
      </c>
      <c r="C68" s="32" t="s">
        <v>67</v>
      </c>
      <c r="D68">
        <v>7.99</v>
      </c>
      <c r="E68" t="s">
        <v>15</v>
      </c>
    </row>
    <row r="69" spans="1:5" x14ac:dyDescent="0.25">
      <c r="A69" t="s">
        <v>66</v>
      </c>
      <c r="B69" s="17">
        <v>9781250351340</v>
      </c>
      <c r="C69" s="32" t="s">
        <v>67</v>
      </c>
      <c r="D69">
        <v>9.99</v>
      </c>
      <c r="E69" t="s">
        <v>16</v>
      </c>
    </row>
    <row r="70" spans="1:5" x14ac:dyDescent="0.25">
      <c r="A70" s="24" t="s">
        <v>68</v>
      </c>
      <c r="B70" s="17">
        <v>9781250366191</v>
      </c>
      <c r="C70" s="32" t="s">
        <v>69</v>
      </c>
      <c r="D70">
        <v>39.99</v>
      </c>
      <c r="E70" t="s">
        <v>20</v>
      </c>
    </row>
    <row r="71" spans="1:5" x14ac:dyDescent="0.25">
      <c r="A71" s="24" t="s">
        <v>68</v>
      </c>
      <c r="B71" s="17">
        <v>9781250366191</v>
      </c>
      <c r="C71" s="32" t="s">
        <v>69</v>
      </c>
      <c r="D71">
        <v>29.99</v>
      </c>
      <c r="E71" t="s">
        <v>17</v>
      </c>
    </row>
    <row r="72" spans="1:5" x14ac:dyDescent="0.25">
      <c r="A72" s="8" t="s">
        <v>70</v>
      </c>
      <c r="C72" s="32" t="s">
        <v>71</v>
      </c>
      <c r="D72">
        <v>5.99</v>
      </c>
      <c r="E72" s="2" t="s">
        <v>15</v>
      </c>
    </row>
    <row r="73" spans="1:5" x14ac:dyDescent="0.25">
      <c r="A73" s="8" t="s">
        <v>70</v>
      </c>
      <c r="D73">
        <v>6.99</v>
      </c>
      <c r="E73" s="2" t="s">
        <v>16</v>
      </c>
    </row>
    <row r="74" spans="1:5" x14ac:dyDescent="0.25">
      <c r="A74" s="8" t="s">
        <v>70</v>
      </c>
      <c r="D74">
        <v>6.99</v>
      </c>
      <c r="E74" s="2" t="s">
        <v>17</v>
      </c>
    </row>
    <row r="75" spans="1:5" x14ac:dyDescent="0.25">
      <c r="A75" s="8" t="s">
        <v>70</v>
      </c>
      <c r="D75">
        <v>8.99</v>
      </c>
      <c r="E75" s="2" t="s">
        <v>20</v>
      </c>
    </row>
  </sheetData>
  <hyperlinks>
    <hyperlink ref="C70" r:id="rId1" display="https://ca.yotoplay.com/collections/library?author=Stacy%20McAnulty" xr:uid="{AC96EACB-C1F1-431A-A605-8118A0D58FCD}"/>
    <hyperlink ref="C71" r:id="rId2" display="https://ca.yotoplay.com/collections/library?author=Stacy%20McAnulty" xr:uid="{DFF4F7B9-C5AF-4169-87DD-130DD50A555A}"/>
    <hyperlink ref="C72" r:id="rId3" display="https://uk.yotoplay.com/collections/library?author=Emily%20Kilgore" xr:uid="{4D1191A1-EDDD-447C-AE84-B8A1BB9B11B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Dominic Clifford</cp:lastModifiedBy>
  <cp:lastPrinted>2022-02-28T14:44:31Z</cp:lastPrinted>
  <dcterms:created xsi:type="dcterms:W3CDTF">2020-01-29T12:45:47Z</dcterms:created>
  <dcterms:modified xsi:type="dcterms:W3CDTF">2024-01-16T23:02:57Z</dcterms:modified>
</cp:coreProperties>
</file>