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733/"/>
    </mc:Choice>
  </mc:AlternateContent>
  <xr:revisionPtr revIDLastSave="0" documentId="13_ncr:1_{74CC69BA-C3E2-A54A-BB6D-E5E3D11FC166}" xr6:coauthVersionLast="47" xr6:coauthVersionMax="47" xr10:uidLastSave="{00000000-0000-0000-0000-000000000000}"/>
  <bookViews>
    <workbookView xWindow="920" yWindow="500" windowWidth="27880" windowHeight="15720" xr2:uid="{64FC25CC-A1D3-4685-8213-96E9D1C05155}"/>
  </bookViews>
  <sheets>
    <sheet name="NEW" sheetId="3" r:id="rId1"/>
    <sheet name="Sheet2" sheetId="2" state="hidden" r:id="rId2"/>
  </sheets>
  <externalReferences>
    <externalReference r:id="rId3"/>
    <externalReference r:id="rId4"/>
  </externalReferences>
  <definedNames>
    <definedName name="_xlnm._FilterDatabase" localSheetId="0" hidden="1">NEW!$A$30:$P$120</definedName>
    <definedName name="_xlnm._FilterDatabase" localSheetId="1" hidden="1">Sheet2!$A$4:$E$36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7" i="3" l="1" a="1"/>
  <c r="H37" i="3" s="1"/>
  <c r="I37" i="3" s="1"/>
  <c r="J37" i="3"/>
  <c r="M37" i="3"/>
  <c r="O37" i="3" s="1"/>
  <c r="P37" i="3"/>
  <c r="H38" i="3" a="1"/>
  <c r="H38" i="3" s="1"/>
  <c r="I38" i="3" s="1"/>
  <c r="J38" i="3"/>
  <c r="M38" i="3"/>
  <c r="O38" i="3" s="1"/>
  <c r="P38" i="3"/>
  <c r="C37" i="3"/>
  <c r="C38" i="3"/>
  <c r="B35" i="3"/>
  <c r="B36" i="3"/>
  <c r="B37" i="3"/>
  <c r="B38" i="3"/>
  <c r="K109" i="3"/>
  <c r="M109" i="3" s="1"/>
  <c r="K103" i="3"/>
  <c r="M103" i="3" s="1"/>
  <c r="K104" i="3"/>
  <c r="M104" i="3" s="1"/>
  <c r="K105" i="3"/>
  <c r="M105" i="3" s="1"/>
  <c r="K106" i="3"/>
  <c r="M106" i="3" s="1"/>
  <c r="K107" i="3"/>
  <c r="M107" i="3" s="1"/>
  <c r="K108" i="3"/>
  <c r="K110" i="3"/>
  <c r="M110" i="3" s="1"/>
  <c r="K111" i="3"/>
  <c r="M111" i="3" s="1"/>
  <c r="K112" i="3"/>
  <c r="M112" i="3" s="1"/>
  <c r="K113" i="3"/>
  <c r="M113" i="3" s="1"/>
  <c r="K114" i="3"/>
  <c r="M114" i="3" s="1"/>
  <c r="K115" i="3"/>
  <c r="M115" i="3" s="1"/>
  <c r="K116" i="3"/>
  <c r="M116" i="3" s="1"/>
  <c r="K117" i="3"/>
  <c r="M117" i="3" s="1"/>
  <c r="K118" i="3"/>
  <c r="K119" i="3"/>
  <c r="M119" i="3" s="1"/>
  <c r="K120" i="3"/>
  <c r="M120" i="3" s="1"/>
  <c r="K102" i="3"/>
  <c r="M102" i="3" s="1"/>
  <c r="M118" i="3" l="1"/>
  <c r="M108" i="3"/>
  <c r="D10" i="3" l="1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9" i="3"/>
  <c r="D27" i="3" l="1"/>
  <c r="H64" i="3" a="1"/>
  <c r="H64" i="3" s="1"/>
  <c r="I64" i="3" s="1"/>
  <c r="P94" i="3" l="1"/>
  <c r="M94" i="3"/>
  <c r="O94" i="3" s="1"/>
  <c r="J94" i="3"/>
  <c r="H94" i="3" a="1"/>
  <c r="H94" i="3" s="1"/>
  <c r="C94" i="3"/>
  <c r="B94" i="3"/>
  <c r="I94" i="3" l="1"/>
  <c r="H120" i="3" a="1"/>
  <c r="H120" i="3" s="1"/>
  <c r="I120" i="3" s="1"/>
  <c r="H119" i="3" a="1"/>
  <c r="H119" i="3" s="1"/>
  <c r="I119" i="3" s="1"/>
  <c r="H118" i="3" a="1"/>
  <c r="H118" i="3" s="1"/>
  <c r="I118" i="3" s="1"/>
  <c r="H117" i="3" a="1"/>
  <c r="H117" i="3" s="1"/>
  <c r="I117" i="3" s="1"/>
  <c r="H116" i="3" a="1"/>
  <c r="H116" i="3" s="1"/>
  <c r="I116" i="3" s="1"/>
  <c r="H115" i="3" a="1"/>
  <c r="H115" i="3" s="1"/>
  <c r="I115" i="3" s="1"/>
  <c r="H114" i="3" a="1"/>
  <c r="H114" i="3" s="1"/>
  <c r="I114" i="3" s="1"/>
  <c r="H113" i="3" a="1"/>
  <c r="H113" i="3" s="1"/>
  <c r="I113" i="3" s="1"/>
  <c r="H112" i="3" a="1"/>
  <c r="H112" i="3" s="1"/>
  <c r="I112" i="3" s="1"/>
  <c r="H111" i="3" a="1"/>
  <c r="H111" i="3" s="1"/>
  <c r="I111" i="3" s="1"/>
  <c r="H110" i="3" a="1"/>
  <c r="H110" i="3" s="1"/>
  <c r="I110" i="3" s="1"/>
  <c r="H109" i="3" a="1"/>
  <c r="H109" i="3" s="1"/>
  <c r="I109" i="3" s="1"/>
  <c r="H108" i="3" a="1"/>
  <c r="H108" i="3" s="1"/>
  <c r="I108" i="3" s="1"/>
  <c r="H107" i="3" a="1"/>
  <c r="H107" i="3" s="1"/>
  <c r="I107" i="3" s="1"/>
  <c r="H106" i="3" a="1"/>
  <c r="H106" i="3" s="1"/>
  <c r="I106" i="3" s="1"/>
  <c r="H105" i="3" a="1"/>
  <c r="H105" i="3" s="1"/>
  <c r="I105" i="3" s="1"/>
  <c r="H104" i="3" a="1"/>
  <c r="H104" i="3" s="1"/>
  <c r="I104" i="3" s="1"/>
  <c r="H103" i="3" a="1"/>
  <c r="H103" i="3" s="1"/>
  <c r="I103" i="3" s="1"/>
  <c r="H102" i="3" a="1"/>
  <c r="H102" i="3" s="1"/>
  <c r="I102" i="3" s="1"/>
  <c r="H101" i="3" a="1"/>
  <c r="H101" i="3" s="1"/>
  <c r="H100" i="3" a="1"/>
  <c r="H100" i="3" s="1"/>
  <c r="H99" i="3" a="1"/>
  <c r="H99" i="3" s="1"/>
  <c r="H98" i="3" a="1"/>
  <c r="H98" i="3" s="1"/>
  <c r="H97" i="3" a="1"/>
  <c r="H97" i="3" s="1"/>
  <c r="H96" i="3" a="1"/>
  <c r="H96" i="3" s="1"/>
  <c r="H95" i="3" a="1"/>
  <c r="H95" i="3" s="1"/>
  <c r="P101" i="3"/>
  <c r="M101" i="3"/>
  <c r="O101" i="3" s="1"/>
  <c r="J101" i="3"/>
  <c r="C101" i="3"/>
  <c r="B101" i="3"/>
  <c r="P100" i="3"/>
  <c r="M100" i="3"/>
  <c r="O100" i="3" s="1"/>
  <c r="J100" i="3"/>
  <c r="C100" i="3"/>
  <c r="B100" i="3"/>
  <c r="P99" i="3"/>
  <c r="M99" i="3"/>
  <c r="O99" i="3" s="1"/>
  <c r="J99" i="3"/>
  <c r="C99" i="3"/>
  <c r="B99" i="3"/>
  <c r="P98" i="3"/>
  <c r="M98" i="3"/>
  <c r="O98" i="3" s="1"/>
  <c r="J98" i="3"/>
  <c r="C98" i="3"/>
  <c r="B98" i="3"/>
  <c r="P97" i="3"/>
  <c r="M97" i="3"/>
  <c r="O97" i="3" s="1"/>
  <c r="J97" i="3"/>
  <c r="C97" i="3"/>
  <c r="B97" i="3"/>
  <c r="P96" i="3"/>
  <c r="M96" i="3"/>
  <c r="O96" i="3" s="1"/>
  <c r="J96" i="3"/>
  <c r="C96" i="3"/>
  <c r="B96" i="3"/>
  <c r="P95" i="3"/>
  <c r="M95" i="3"/>
  <c r="O95" i="3" s="1"/>
  <c r="J95" i="3"/>
  <c r="C95" i="3"/>
  <c r="B95" i="3"/>
  <c r="I95" i="3" l="1"/>
  <c r="I101" i="3"/>
  <c r="I98" i="3"/>
  <c r="I96" i="3"/>
  <c r="I99" i="3"/>
  <c r="I97" i="3"/>
  <c r="I100" i="3"/>
  <c r="H73" i="3" a="1"/>
  <c r="H73" i="3" s="1"/>
  <c r="I73" i="3" s="1"/>
  <c r="C120" i="3" l="1"/>
  <c r="B120" i="3"/>
  <c r="H93" i="3" a="1"/>
  <c r="H93" i="3" s="1"/>
  <c r="I93" i="3" s="1"/>
  <c r="H92" i="3" a="1"/>
  <c r="H92" i="3" s="1"/>
  <c r="I92" i="3" s="1"/>
  <c r="H91" i="3" a="1"/>
  <c r="H91" i="3" s="1"/>
  <c r="I91" i="3" s="1"/>
  <c r="H90" i="3" a="1"/>
  <c r="H90" i="3" s="1"/>
  <c r="I90" i="3" s="1"/>
  <c r="H89" i="3" a="1"/>
  <c r="H89" i="3" s="1"/>
  <c r="I89" i="3" s="1"/>
  <c r="H88" i="3" a="1"/>
  <c r="H88" i="3" s="1"/>
  <c r="I88" i="3" s="1"/>
  <c r="H87" i="3" a="1"/>
  <c r="H87" i="3" s="1"/>
  <c r="I87" i="3" s="1"/>
  <c r="H86" i="3" a="1"/>
  <c r="H86" i="3" s="1"/>
  <c r="I86" i="3" s="1"/>
  <c r="H85" i="3" a="1"/>
  <c r="H85" i="3" s="1"/>
  <c r="I85" i="3" s="1"/>
  <c r="H84" i="3" a="1"/>
  <c r="H84" i="3" s="1"/>
  <c r="I84" i="3" s="1"/>
  <c r="H83" i="3" a="1"/>
  <c r="H83" i="3" s="1"/>
  <c r="I83" i="3" s="1"/>
  <c r="H82" i="3" a="1"/>
  <c r="H82" i="3" s="1"/>
  <c r="I82" i="3" s="1"/>
  <c r="H81" i="3" a="1"/>
  <c r="H81" i="3" s="1"/>
  <c r="I81" i="3" s="1"/>
  <c r="H80" i="3" a="1"/>
  <c r="H80" i="3" s="1"/>
  <c r="I80" i="3" s="1"/>
  <c r="H79" i="3" a="1"/>
  <c r="H79" i="3" s="1"/>
  <c r="I79" i="3" s="1"/>
  <c r="H78" i="3" a="1"/>
  <c r="H78" i="3" s="1"/>
  <c r="I78" i="3" s="1"/>
  <c r="H77" i="3" a="1"/>
  <c r="H77" i="3" s="1"/>
  <c r="I77" i="3" s="1"/>
  <c r="H76" i="3" a="1"/>
  <c r="H76" i="3" s="1"/>
  <c r="I76" i="3" s="1"/>
  <c r="H75" i="3" a="1"/>
  <c r="H75" i="3" s="1"/>
  <c r="I75" i="3" s="1"/>
  <c r="H74" i="3" a="1"/>
  <c r="H74" i="3" s="1"/>
  <c r="I74" i="3" s="1"/>
  <c r="H72" i="3" a="1"/>
  <c r="H72" i="3" s="1"/>
  <c r="I72" i="3" s="1"/>
  <c r="H71" i="3" a="1"/>
  <c r="H71" i="3" s="1"/>
  <c r="I71" i="3" s="1"/>
  <c r="H70" i="3" a="1"/>
  <c r="H70" i="3" s="1"/>
  <c r="I70" i="3" s="1"/>
  <c r="H69" i="3" a="1"/>
  <c r="H69" i="3" s="1"/>
  <c r="I69" i="3" s="1"/>
  <c r="H68" i="3" a="1"/>
  <c r="H68" i="3" s="1"/>
  <c r="I68" i="3" s="1"/>
  <c r="H67" i="3" a="1"/>
  <c r="H67" i="3" s="1"/>
  <c r="I67" i="3" s="1"/>
  <c r="H66" i="3" a="1"/>
  <c r="H66" i="3" s="1"/>
  <c r="I66" i="3" s="1"/>
  <c r="H65" i="3" a="1"/>
  <c r="H65" i="3" s="1"/>
  <c r="I65" i="3" s="1"/>
  <c r="H63" i="3" a="1"/>
  <c r="H63" i="3" s="1"/>
  <c r="I63" i="3" s="1"/>
  <c r="H62" i="3" a="1"/>
  <c r="H62" i="3" s="1"/>
  <c r="I62" i="3" s="1"/>
  <c r="H61" i="3" a="1"/>
  <c r="H61" i="3" s="1"/>
  <c r="I61" i="3" s="1"/>
  <c r="H60" i="3" a="1"/>
  <c r="H60" i="3" s="1"/>
  <c r="I60" i="3" s="1"/>
  <c r="H59" i="3" a="1"/>
  <c r="H59" i="3" s="1"/>
  <c r="I59" i="3" s="1"/>
  <c r="H58" i="3" a="1"/>
  <c r="H58" i="3" s="1"/>
  <c r="I58" i="3" s="1"/>
  <c r="H57" i="3" a="1"/>
  <c r="H57" i="3" s="1"/>
  <c r="I57" i="3" s="1"/>
  <c r="H56" i="3" a="1"/>
  <c r="H56" i="3" s="1"/>
  <c r="I56" i="3" s="1"/>
  <c r="H55" i="3" a="1"/>
  <c r="H55" i="3" s="1"/>
  <c r="I55" i="3" s="1"/>
  <c r="H54" i="3" a="1"/>
  <c r="H54" i="3" s="1"/>
  <c r="I54" i="3" s="1"/>
  <c r="H53" i="3" a="1"/>
  <c r="H53" i="3" s="1"/>
  <c r="I53" i="3" s="1"/>
  <c r="H52" i="3" a="1"/>
  <c r="H52" i="3" s="1"/>
  <c r="I52" i="3" s="1"/>
  <c r="H51" i="3" a="1"/>
  <c r="H51" i="3" s="1"/>
  <c r="I51" i="3" s="1"/>
  <c r="H50" i="3" a="1"/>
  <c r="H50" i="3" s="1"/>
  <c r="I50" i="3" s="1"/>
  <c r="H49" i="3" a="1"/>
  <c r="H49" i="3" s="1"/>
  <c r="I49" i="3" s="1"/>
  <c r="H48" i="3" a="1"/>
  <c r="H48" i="3" s="1"/>
  <c r="I48" i="3" s="1"/>
  <c r="H47" i="3" a="1"/>
  <c r="H47" i="3" s="1"/>
  <c r="I47" i="3" s="1"/>
  <c r="H46" i="3" a="1"/>
  <c r="H46" i="3" s="1"/>
  <c r="I46" i="3" s="1"/>
  <c r="H45" i="3" a="1"/>
  <c r="H45" i="3" s="1"/>
  <c r="I45" i="3" s="1"/>
  <c r="H44" i="3" a="1"/>
  <c r="H44" i="3" s="1"/>
  <c r="I44" i="3" s="1"/>
  <c r="H43" i="3" a="1"/>
  <c r="H43" i="3" s="1"/>
  <c r="I43" i="3" s="1"/>
  <c r="H42" i="3" a="1"/>
  <c r="H42" i="3" s="1"/>
  <c r="I42" i="3" s="1"/>
  <c r="H41" i="3" a="1"/>
  <c r="H41" i="3" s="1"/>
  <c r="I41" i="3" s="1"/>
  <c r="H40" i="3" a="1"/>
  <c r="H40" i="3" s="1"/>
  <c r="I40" i="3" s="1"/>
  <c r="H39" i="3" a="1"/>
  <c r="H39" i="3" s="1"/>
  <c r="I39" i="3" s="1"/>
  <c r="H36" i="3" a="1"/>
  <c r="H36" i="3" s="1"/>
  <c r="I36" i="3" s="1"/>
  <c r="H35" i="3" a="1"/>
  <c r="H35" i="3" s="1"/>
  <c r="I35" i="3" s="1"/>
  <c r="H34" i="3" a="1"/>
  <c r="H34" i="3" s="1"/>
  <c r="I34" i="3" s="1"/>
  <c r="H33" i="3" a="1"/>
  <c r="H33" i="3" s="1"/>
  <c r="I33" i="3" s="1"/>
  <c r="H32" i="3" a="1"/>
  <c r="H32" i="3" s="1"/>
  <c r="I32" i="3" s="1"/>
  <c r="H31" i="3" a="1"/>
  <c r="H31" i="3" s="1"/>
  <c r="B83" i="3"/>
  <c r="C83" i="3"/>
  <c r="B84" i="3"/>
  <c r="C84" i="3"/>
  <c r="B85" i="3"/>
  <c r="C85" i="3"/>
  <c r="B86" i="3"/>
  <c r="C86" i="3"/>
  <c r="B87" i="3"/>
  <c r="C87" i="3"/>
  <c r="B88" i="3"/>
  <c r="C88" i="3"/>
  <c r="B89" i="3"/>
  <c r="C89" i="3"/>
  <c r="B90" i="3"/>
  <c r="B25" i="3" s="1"/>
  <c r="C90" i="3"/>
  <c r="C25" i="3" s="1"/>
  <c r="B91" i="3"/>
  <c r="C91" i="3"/>
  <c r="B92" i="3"/>
  <c r="C92" i="3"/>
  <c r="B93" i="3"/>
  <c r="C93" i="3"/>
  <c r="C24" i="3" l="1"/>
  <c r="B24" i="3"/>
  <c r="P120" i="3"/>
  <c r="O120" i="3"/>
  <c r="P93" i="3" l="1"/>
  <c r="P92" i="3"/>
  <c r="P91" i="3"/>
  <c r="P90" i="3"/>
  <c r="P89" i="3"/>
  <c r="P88" i="3"/>
  <c r="P87" i="3"/>
  <c r="P86" i="3"/>
  <c r="P85" i="3"/>
  <c r="P84" i="3"/>
  <c r="J23" i="3" s="1"/>
  <c r="G23" i="3" s="1"/>
  <c r="P83" i="3"/>
  <c r="M93" i="3"/>
  <c r="O93" i="3" s="1"/>
  <c r="M92" i="3"/>
  <c r="O92" i="3" s="1"/>
  <c r="M91" i="3"/>
  <c r="O91" i="3" s="1"/>
  <c r="M90" i="3"/>
  <c r="O90" i="3" s="1"/>
  <c r="M89" i="3"/>
  <c r="O89" i="3" s="1"/>
  <c r="M88" i="3"/>
  <c r="O88" i="3" s="1"/>
  <c r="M87" i="3"/>
  <c r="O87" i="3" s="1"/>
  <c r="M86" i="3"/>
  <c r="O86" i="3" s="1"/>
  <c r="M85" i="3"/>
  <c r="O85" i="3" s="1"/>
  <c r="M84" i="3"/>
  <c r="O84" i="3" s="1"/>
  <c r="M83" i="3"/>
  <c r="O83" i="3" s="1"/>
  <c r="J83" i="3"/>
  <c r="J84" i="3"/>
  <c r="J85" i="3"/>
  <c r="J86" i="3"/>
  <c r="J87" i="3"/>
  <c r="J88" i="3"/>
  <c r="J89" i="3"/>
  <c r="J90" i="3"/>
  <c r="J91" i="3"/>
  <c r="J92" i="3"/>
  <c r="J93" i="3"/>
  <c r="I25" i="3" l="1"/>
  <c r="I24" i="3"/>
  <c r="J24" i="3"/>
  <c r="G24" i="3" s="1"/>
  <c r="J25" i="3"/>
  <c r="G25" i="3" s="1"/>
  <c r="I23" i="3"/>
  <c r="B78" i="3"/>
  <c r="B79" i="3"/>
  <c r="B80" i="3"/>
  <c r="B81" i="3"/>
  <c r="B82" i="3"/>
  <c r="P68" i="3"/>
  <c r="P67" i="3"/>
  <c r="M68" i="3"/>
  <c r="O68" i="3" s="1"/>
  <c r="M67" i="3"/>
  <c r="O67" i="3" s="1"/>
  <c r="J68" i="3"/>
  <c r="J67" i="3"/>
  <c r="C68" i="3"/>
  <c r="B68" i="3"/>
  <c r="C67" i="3"/>
  <c r="B67" i="3"/>
  <c r="J81" i="3"/>
  <c r="J80" i="3"/>
  <c r="J79" i="3"/>
  <c r="J78" i="3"/>
  <c r="M81" i="3"/>
  <c r="O81" i="3" s="1"/>
  <c r="M80" i="3"/>
  <c r="O80" i="3" s="1"/>
  <c r="M79" i="3"/>
  <c r="O79" i="3" s="1"/>
  <c r="M78" i="3"/>
  <c r="O78" i="3" s="1"/>
  <c r="P81" i="3"/>
  <c r="P80" i="3"/>
  <c r="P79" i="3"/>
  <c r="P78" i="3"/>
  <c r="P47" i="3"/>
  <c r="M47" i="3"/>
  <c r="O47" i="3" s="1"/>
  <c r="J47" i="3"/>
  <c r="C47" i="3"/>
  <c r="B47" i="3"/>
  <c r="P35" i="3"/>
  <c r="M41" i="3"/>
  <c r="O41" i="3" s="1"/>
  <c r="P41" i="3"/>
  <c r="M35" i="3"/>
  <c r="O35" i="3" s="1"/>
  <c r="J35" i="3"/>
  <c r="J41" i="3"/>
  <c r="B41" i="3"/>
  <c r="C41" i="3"/>
  <c r="C43" i="3"/>
  <c r="C35" i="3"/>
  <c r="C32" i="3"/>
  <c r="B32" i="3"/>
  <c r="M32" i="3"/>
  <c r="O32" i="3" s="1"/>
  <c r="P32" i="3"/>
  <c r="J32" i="3"/>
  <c r="P82" i="3"/>
  <c r="M82" i="3"/>
  <c r="O82" i="3" s="1"/>
  <c r="J82" i="3"/>
  <c r="B23" i="3"/>
  <c r="C75" i="3"/>
  <c r="C76" i="3"/>
  <c r="C77" i="3"/>
  <c r="C78" i="3"/>
  <c r="C79" i="3"/>
  <c r="C80" i="3"/>
  <c r="C81" i="3"/>
  <c r="C82" i="3"/>
  <c r="C23" i="3" s="1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60" i="3"/>
  <c r="C61" i="3"/>
  <c r="C62" i="3"/>
  <c r="C63" i="3"/>
  <c r="C64" i="3"/>
  <c r="C65" i="3"/>
  <c r="C66" i="3"/>
  <c r="C69" i="3"/>
  <c r="C70" i="3"/>
  <c r="C71" i="3"/>
  <c r="C72" i="3"/>
  <c r="C73" i="3"/>
  <c r="C74" i="3"/>
  <c r="B112" i="3"/>
  <c r="B113" i="3"/>
  <c r="B114" i="3"/>
  <c r="B115" i="3"/>
  <c r="B116" i="3"/>
  <c r="B117" i="3"/>
  <c r="B118" i="3"/>
  <c r="B119" i="3"/>
  <c r="B69" i="3"/>
  <c r="B70" i="3"/>
  <c r="B71" i="3"/>
  <c r="B72" i="3"/>
  <c r="B73" i="3"/>
  <c r="B74" i="3"/>
  <c r="B75" i="3"/>
  <c r="P69" i="3"/>
  <c r="P70" i="3"/>
  <c r="M69" i="3"/>
  <c r="O69" i="3" s="1"/>
  <c r="M70" i="3"/>
  <c r="O70" i="3" s="1"/>
  <c r="J69" i="3"/>
  <c r="J70" i="3"/>
  <c r="P62" i="3"/>
  <c r="M62" i="3"/>
  <c r="O62" i="3" s="1"/>
  <c r="J62" i="3"/>
  <c r="B62" i="3"/>
  <c r="B111" i="3"/>
  <c r="C20" i="3" l="1"/>
  <c r="O118" i="3"/>
  <c r="O119" i="3"/>
  <c r="I22" i="3" s="1"/>
  <c r="O116" i="3"/>
  <c r="P117" i="3"/>
  <c r="B19" i="3"/>
  <c r="B22" i="3"/>
  <c r="C21" i="3"/>
  <c r="C18" i="3"/>
  <c r="C19" i="3"/>
  <c r="C17" i="3"/>
  <c r="B20" i="3"/>
  <c r="C22" i="3"/>
  <c r="O112" i="3"/>
  <c r="P112" i="3"/>
  <c r="O114" i="3"/>
  <c r="O117" i="3"/>
  <c r="O113" i="3"/>
  <c r="P113" i="3"/>
  <c r="P119" i="3"/>
  <c r="J22" i="3" s="1"/>
  <c r="G22" i="3" s="1"/>
  <c r="P118" i="3"/>
  <c r="P116" i="3"/>
  <c r="P115" i="3"/>
  <c r="O115" i="3"/>
  <c r="P114" i="3"/>
  <c r="O111" i="3"/>
  <c r="P111" i="3"/>
  <c r="C49" i="3" l="1"/>
  <c r="B49" i="3"/>
  <c r="P44" i="3" l="1"/>
  <c r="M44" i="3"/>
  <c r="O44" i="3" s="1"/>
  <c r="J44" i="3"/>
  <c r="C44" i="3"/>
  <c r="B44" i="3"/>
  <c r="P42" i="3"/>
  <c r="M42" i="3"/>
  <c r="O42" i="3" s="1"/>
  <c r="J42" i="3"/>
  <c r="C42" i="3"/>
  <c r="B42" i="3"/>
  <c r="B18" i="3"/>
  <c r="J51" i="3"/>
  <c r="P36" i="3"/>
  <c r="M36" i="3"/>
  <c r="O36" i="3" s="1"/>
  <c r="J36" i="3"/>
  <c r="C36" i="3"/>
  <c r="B108" i="3" l="1"/>
  <c r="P61" i="3"/>
  <c r="M61" i="3"/>
  <c r="O61" i="3" s="1"/>
  <c r="J61" i="3"/>
  <c r="B61" i="3"/>
  <c r="O108" i="3" l="1"/>
  <c r="P108" i="3"/>
  <c r="P77" i="3"/>
  <c r="J21" i="3" s="1"/>
  <c r="G21" i="3" s="1"/>
  <c r="P76" i="3"/>
  <c r="M77" i="3"/>
  <c r="O77" i="3" s="1"/>
  <c r="I21" i="3" s="1"/>
  <c r="M76" i="3"/>
  <c r="O76" i="3" s="1"/>
  <c r="J76" i="3"/>
  <c r="J77" i="3"/>
  <c r="B77" i="3"/>
  <c r="B21" i="3" s="1"/>
  <c r="B76" i="3"/>
  <c r="P31" i="3"/>
  <c r="J9" i="3" s="1"/>
  <c r="P33" i="3"/>
  <c r="P34" i="3"/>
  <c r="P39" i="3"/>
  <c r="P40" i="3"/>
  <c r="P43" i="3"/>
  <c r="P45" i="3"/>
  <c r="P46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3" i="3"/>
  <c r="P64" i="3"/>
  <c r="P65" i="3"/>
  <c r="P66" i="3"/>
  <c r="P71" i="3"/>
  <c r="P72" i="3"/>
  <c r="P73" i="3"/>
  <c r="P74" i="3"/>
  <c r="P75" i="3"/>
  <c r="J34" i="3"/>
  <c r="M34" i="3"/>
  <c r="O34" i="3" s="1"/>
  <c r="C34" i="3"/>
  <c r="B34" i="3"/>
  <c r="M59" i="3"/>
  <c r="O59" i="3" s="1"/>
  <c r="C59" i="3"/>
  <c r="C16" i="3" s="1"/>
  <c r="B59" i="3"/>
  <c r="B110" i="3"/>
  <c r="M75" i="3"/>
  <c r="O75" i="3" s="1"/>
  <c r="I20" i="3" s="1"/>
  <c r="M74" i="3"/>
  <c r="O74" i="3" s="1"/>
  <c r="M72" i="3"/>
  <c r="O72" i="3" s="1"/>
  <c r="B109" i="3"/>
  <c r="B107" i="3"/>
  <c r="B106" i="3"/>
  <c r="B105" i="3"/>
  <c r="B104" i="3"/>
  <c r="B103" i="3"/>
  <c r="B102" i="3"/>
  <c r="J20" i="3" l="1"/>
  <c r="G20" i="3" s="1"/>
  <c r="J19" i="3"/>
  <c r="G19" i="3" s="1"/>
  <c r="J18" i="3"/>
  <c r="G18" i="3" s="1"/>
  <c r="J15" i="3"/>
  <c r="O105" i="3"/>
  <c r="O107" i="3"/>
  <c r="O104" i="3"/>
  <c r="O106" i="3"/>
  <c r="P109" i="3"/>
  <c r="J17" i="3" s="1"/>
  <c r="M33" i="3"/>
  <c r="O33" i="3" s="1"/>
  <c r="J33" i="3"/>
  <c r="M51" i="3"/>
  <c r="O51" i="3" s="1"/>
  <c r="M48" i="3"/>
  <c r="O48" i="3" s="1"/>
  <c r="J48" i="3"/>
  <c r="J46" i="3"/>
  <c r="M46" i="3"/>
  <c r="O46" i="3" s="1"/>
  <c r="J45" i="3"/>
  <c r="M45" i="3"/>
  <c r="O45" i="3" s="1"/>
  <c r="J50" i="3"/>
  <c r="M50" i="3"/>
  <c r="O50" i="3" s="1"/>
  <c r="M43" i="3"/>
  <c r="O43" i="3" s="1"/>
  <c r="J43" i="3"/>
  <c r="M53" i="3"/>
  <c r="O53" i="3" s="1"/>
  <c r="J53" i="3"/>
  <c r="J52" i="3"/>
  <c r="M52" i="3"/>
  <c r="O52" i="3" s="1"/>
  <c r="J49" i="3"/>
  <c r="M49" i="3"/>
  <c r="O49" i="3" s="1"/>
  <c r="M40" i="3"/>
  <c r="O40" i="3" s="1"/>
  <c r="J40" i="3"/>
  <c r="M39" i="3"/>
  <c r="O39" i="3" s="1"/>
  <c r="J39" i="3"/>
  <c r="I12" i="3" l="1"/>
  <c r="I13" i="3"/>
  <c r="P105" i="3" l="1"/>
  <c r="P104" i="3"/>
  <c r="J12" i="3" s="1"/>
  <c r="P110" i="3"/>
  <c r="J14" i="3" s="1"/>
  <c r="P106" i="3"/>
  <c r="P103" i="3"/>
  <c r="J11" i="3" s="1"/>
  <c r="P107" i="3"/>
  <c r="J16" i="3" s="1"/>
  <c r="J59" i="3"/>
  <c r="O110" i="3"/>
  <c r="J75" i="3"/>
  <c r="J74" i="3"/>
  <c r="J72" i="3"/>
  <c r="O103" i="3"/>
  <c r="I11" i="3" s="1"/>
  <c r="O109" i="3"/>
  <c r="J13" i="3" l="1"/>
  <c r="G13" i="3" s="1"/>
  <c r="G14" i="3"/>
  <c r="G11" i="3"/>
  <c r="G12" i="3"/>
  <c r="G16" i="3"/>
  <c r="G17" i="3"/>
  <c r="J71" i="3"/>
  <c r="J73" i="3"/>
  <c r="J66" i="3"/>
  <c r="B66" i="3"/>
  <c r="M73" i="3" l="1"/>
  <c r="O73" i="3" s="1"/>
  <c r="I19" i="3" s="1"/>
  <c r="M71" i="3"/>
  <c r="O71" i="3" s="1"/>
  <c r="I18" i="3" s="1"/>
  <c r="M66" i="3"/>
  <c r="O66" i="3" s="1"/>
  <c r="M55" i="3" l="1"/>
  <c r="O55" i="3" s="1"/>
  <c r="C55" i="3"/>
  <c r="B55" i="3"/>
  <c r="M54" i="3"/>
  <c r="O54" i="3" s="1"/>
  <c r="I14" i="3" s="1"/>
  <c r="C54" i="3"/>
  <c r="B54" i="3"/>
  <c r="B43" i="3"/>
  <c r="B12" i="3" s="1"/>
  <c r="C12" i="3"/>
  <c r="M65" i="3"/>
  <c r="O65" i="3" s="1"/>
  <c r="C15" i="3" l="1"/>
  <c r="B15" i="3"/>
  <c r="J55" i="3"/>
  <c r="J54" i="3"/>
  <c r="C46" i="3"/>
  <c r="B46" i="3"/>
  <c r="G9" i="3" l="1"/>
  <c r="G15" i="3"/>
  <c r="J31" i="3"/>
  <c r="J56" i="3"/>
  <c r="J57" i="3"/>
  <c r="J58" i="3"/>
  <c r="J60" i="3"/>
  <c r="J63" i="3"/>
  <c r="J64" i="3"/>
  <c r="J65" i="3"/>
  <c r="I31" i="3"/>
  <c r="C31" i="3"/>
  <c r="C9" i="3" s="1"/>
  <c r="B31" i="3"/>
  <c r="B60" i="3" l="1"/>
  <c r="B16" i="3" s="1"/>
  <c r="B63" i="3"/>
  <c r="B64" i="3"/>
  <c r="B65" i="3"/>
  <c r="M31" i="3"/>
  <c r="O31" i="3" s="1"/>
  <c r="I9" i="3" s="1"/>
  <c r="M56" i="3"/>
  <c r="O56" i="3" s="1"/>
  <c r="M57" i="3"/>
  <c r="O57" i="3" s="1"/>
  <c r="M60" i="3"/>
  <c r="O60" i="3" s="1"/>
  <c r="M63" i="3"/>
  <c r="O63" i="3" s="1"/>
  <c r="M64" i="3"/>
  <c r="O64" i="3" s="1"/>
  <c r="I17" i="3" s="1"/>
  <c r="I16" i="3" l="1"/>
  <c r="B17" i="3"/>
  <c r="M58" i="3"/>
  <c r="O58" i="3" s="1"/>
  <c r="I15" i="3" s="1"/>
  <c r="C58" i="3"/>
  <c r="B58" i="3"/>
  <c r="C33" i="3"/>
  <c r="C10" i="3" s="1"/>
  <c r="C39" i="3"/>
  <c r="C11" i="3" s="1"/>
  <c r="C40" i="3"/>
  <c r="C45" i="3"/>
  <c r="C13" i="3" s="1"/>
  <c r="C48" i="3"/>
  <c r="C50" i="3"/>
  <c r="C51" i="3"/>
  <c r="C52" i="3"/>
  <c r="C53" i="3"/>
  <c r="C56" i="3"/>
  <c r="C57" i="3"/>
  <c r="B9" i="3"/>
  <c r="B33" i="3"/>
  <c r="B10" i="3" s="1"/>
  <c r="B39" i="3"/>
  <c r="B11" i="3" s="1"/>
  <c r="B40" i="3"/>
  <c r="B45" i="3"/>
  <c r="B13" i="3" s="1"/>
  <c r="B48" i="3"/>
  <c r="B50" i="3"/>
  <c r="B51" i="3"/>
  <c r="B52" i="3"/>
  <c r="B53" i="3"/>
  <c r="B56" i="3"/>
  <c r="B57" i="3"/>
  <c r="P102" i="3"/>
  <c r="J10" i="3" s="1"/>
  <c r="G10" i="3" s="1"/>
  <c r="B14" i="3" l="1"/>
  <c r="C14" i="3"/>
  <c r="O102" i="3"/>
  <c r="I10" i="3" s="1"/>
  <c r="I27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<sst xmlns="http://schemas.openxmlformats.org/spreadsheetml/2006/main" count="617" uniqueCount="68">
  <si>
    <t xml:space="preserve">Title </t>
  </si>
  <si>
    <t>On the Night You were Born</t>
  </si>
  <si>
    <t>ISBN</t>
  </si>
  <si>
    <t>Author</t>
  </si>
  <si>
    <t>List Price</t>
  </si>
  <si>
    <t>Nancy Tillman</t>
  </si>
  <si>
    <t>Deborah Diesen</t>
  </si>
  <si>
    <t>Nick Bruel</t>
  </si>
  <si>
    <t>William Steig</t>
  </si>
  <si>
    <t>Bad Kitty</t>
  </si>
  <si>
    <t>Brown Bear &amp; Friends</t>
  </si>
  <si>
    <t>Bill Martin Jr / Eric Carle</t>
  </si>
  <si>
    <t>Natalie Portman</t>
  </si>
  <si>
    <t>Natalie Portman's Fables</t>
  </si>
  <si>
    <t>List Price Currency</t>
  </si>
  <si>
    <t>GBP</t>
  </si>
  <si>
    <t>EUR</t>
  </si>
  <si>
    <t>USD</t>
  </si>
  <si>
    <t>The Pout-Pout Fish Collection</t>
  </si>
  <si>
    <t>A Bad Kitty Christmas</t>
  </si>
  <si>
    <t>CAD</t>
  </si>
  <si>
    <t>vendor</t>
  </si>
  <si>
    <t>Year</t>
  </si>
  <si>
    <t>Month</t>
  </si>
  <si>
    <t>Report Month</t>
  </si>
  <si>
    <t>Title</t>
  </si>
  <si>
    <t>Net Quantity</t>
  </si>
  <si>
    <t>Currency Code</t>
  </si>
  <si>
    <t>Royalty Rate %</t>
  </si>
  <si>
    <t>Net Royalty Contract Currency</t>
  </si>
  <si>
    <t>Net Revenue Contract Currency</t>
  </si>
  <si>
    <t>ROYALTY EARNED IN PERIOD</t>
  </si>
  <si>
    <t>Sold as</t>
  </si>
  <si>
    <t>Distribution Channel</t>
  </si>
  <si>
    <t>Net Sales</t>
  </si>
  <si>
    <t>Net Royalty</t>
  </si>
  <si>
    <t>Conversion Rate</t>
  </si>
  <si>
    <t>Pack</t>
  </si>
  <si>
    <t>Direct</t>
  </si>
  <si>
    <t>Trade</t>
  </si>
  <si>
    <t>single-card</t>
  </si>
  <si>
    <t>Gross Sales</t>
  </si>
  <si>
    <t>The One and Only Shrek!</t>
  </si>
  <si>
    <t>Net Unit Price</t>
  </si>
  <si>
    <t>Macmillan US</t>
  </si>
  <si>
    <t>A Sick Day for Amos McGee</t>
  </si>
  <si>
    <t>Philip C. Stead</t>
  </si>
  <si>
    <t>Currency</t>
  </si>
  <si>
    <t>Amazon</t>
  </si>
  <si>
    <t>The Pout-Pout Fish</t>
  </si>
  <si>
    <t>Launch Date</t>
  </si>
  <si>
    <t>Club</t>
  </si>
  <si>
    <t>Bundle</t>
  </si>
  <si>
    <t>We Are Water Protectors</t>
  </si>
  <si>
    <t>Carole Lindstrom</t>
  </si>
  <si>
    <t>Doggo and Pupper Collection</t>
  </si>
  <si>
    <t>The Juno Valentine Collection</t>
  </si>
  <si>
    <t>The Remarkable Journey of Coyote Sunrise</t>
  </si>
  <si>
    <t>Katherine Applegate</t>
  </si>
  <si>
    <t>Eva Chen</t>
  </si>
  <si>
    <t>Dan Gemeinhart</t>
  </si>
  <si>
    <t>Starboy: Inspired by the Life and Lyrics of David Bowie</t>
  </si>
  <si>
    <t>Jami Gigot</t>
  </si>
  <si>
    <t>The Scrambled States of America</t>
  </si>
  <si>
    <t>Laurie Keller</t>
  </si>
  <si>
    <t>I'd Know You Anywhere, My Love﻿ &amp; ﻿Because You're Mine</t>
  </si>
  <si>
    <t>Nerdy Babies Collection</t>
  </si>
  <si>
    <t>Emmy Castner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</si>
</sst>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 tint="0.39985351115451523"/>
      </top>
      <bottom style="thin">
        <color theme="4" tint="0.39985351115451523"/>
      </bottom>
      <diagonal/>
    </border>
    <border>
      <left/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17" fontId="2" fillId="3" borderId="0" xfId="0" applyNumberFormat="1" applyFont="1" applyFill="1" applyAlignment="1">
      <alignment horizontal="right"/>
    </xf>
    <xf numFmtId="49" fontId="3" fillId="3" borderId="3" xfId="0" applyNumberFormat="1" applyFont="1" applyFill="1" applyBorder="1" applyAlignment="1" applyProtection="1">
      <alignment wrapText="1"/>
      <protection locked="0"/>
    </xf>
    <xf numFmtId="49" fontId="3" fillId="3" borderId="3" xfId="0" applyNumberFormat="1" applyFont="1" applyFill="1" applyBorder="1" applyAlignment="1" applyProtection="1">
      <alignment horizontal="centerContinuous" wrapText="1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3" fontId="2" fillId="3" borderId="3" xfId="0" applyNumberFormat="1" applyFont="1" applyFill="1" applyBorder="1"/>
    <xf numFmtId="4" fontId="2" fillId="3" borderId="3" xfId="0" applyNumberFormat="1" applyFont="1" applyFill="1" applyBorder="1"/>
    <xf numFmtId="0" fontId="2" fillId="3" borderId="3" xfId="0" applyFont="1" applyFill="1" applyBorder="1"/>
    <xf numFmtId="164" fontId="2" fillId="3" borderId="3" xfId="0" applyNumberFormat="1" applyFont="1" applyFill="1" applyBorder="1"/>
    <xf numFmtId="3" fontId="2" fillId="3" borderId="0" xfId="0" applyNumberFormat="1" applyFont="1" applyFill="1"/>
    <xf numFmtId="0" fontId="6" fillId="3" borderId="0" xfId="0" applyFont="1" applyFill="1"/>
    <xf numFmtId="4" fontId="5" fillId="3" borderId="0" xfId="0" applyNumberFormat="1" applyFont="1" applyFill="1"/>
    <xf numFmtId="0" fontId="6" fillId="3" borderId="3" xfId="0" applyFont="1" applyFill="1" applyBorder="1"/>
    <xf numFmtId="1" fontId="0" fillId="0" borderId="0" xfId="0" applyNumberFormat="1"/>
    <xf numFmtId="1" fontId="2" fillId="3" borderId="3" xfId="0" applyNumberFormat="1" applyFont="1" applyFill="1" applyBorder="1"/>
    <xf numFmtId="0" fontId="6" fillId="3" borderId="3" xfId="0" applyFont="1" applyFill="1" applyBorder="1" applyAlignment="1">
      <alignment wrapText="1"/>
    </xf>
    <xf numFmtId="49" fontId="3" fillId="3" borderId="3" xfId="0" applyNumberFormat="1" applyFont="1" applyFill="1" applyBorder="1" applyProtection="1">
      <protection locked="0"/>
    </xf>
    <xf numFmtId="4" fontId="2" fillId="0" borderId="3" xfId="0" applyNumberFormat="1" applyFont="1" applyBorder="1"/>
    <xf numFmtId="3" fontId="6" fillId="3" borderId="0" xfId="0" applyNumberFormat="1" applyFont="1" applyFill="1"/>
    <xf numFmtId="4" fontId="6" fillId="3" borderId="0" xfId="0" applyNumberFormat="1" applyFont="1" applyFill="1"/>
    <xf numFmtId="4" fontId="6" fillId="4" borderId="0" xfId="0" applyNumberFormat="1" applyFont="1" applyFill="1"/>
    <xf numFmtId="0" fontId="4" fillId="0" borderId="3" xfId="0" applyFont="1" applyBorder="1" applyAlignment="1" applyProtection="1">
      <alignment horizontal="left"/>
      <protection locked="0"/>
    </xf>
    <xf numFmtId="1" fontId="2" fillId="0" borderId="3" xfId="0" applyNumberFormat="1" applyFont="1" applyBorder="1"/>
    <xf numFmtId="4" fontId="4" fillId="0" borderId="3" xfId="0" applyNumberFormat="1" applyFont="1" applyBorder="1" applyAlignment="1" applyProtection="1">
      <alignment horizontal="right"/>
      <protection locked="0"/>
    </xf>
    <xf numFmtId="9" fontId="4" fillId="0" borderId="3" xfId="0" applyNumberFormat="1" applyFont="1" applyBorder="1" applyAlignment="1" applyProtection="1">
      <alignment horizontal="right"/>
      <protection locked="0"/>
    </xf>
    <xf numFmtId="2" fontId="4" fillId="0" borderId="3" xfId="0" applyNumberFormat="1" applyFont="1" applyBorder="1" applyAlignment="1" applyProtection="1">
      <alignment horizontal="left" vertical="top"/>
      <protection locked="0"/>
    </xf>
    <xf numFmtId="0" fontId="2" fillId="0" borderId="3" xfId="0" applyFont="1" applyBorder="1"/>
    <xf numFmtId="2" fontId="4" fillId="3" borderId="3" xfId="0" applyNumberFormat="1" applyFont="1" applyFill="1" applyBorder="1" applyAlignment="1" applyProtection="1">
      <alignment horizontal="left" vertical="top"/>
      <protection locked="0"/>
    </xf>
    <xf numFmtId="4" fontId="4" fillId="3" borderId="3" xfId="0" applyNumberFormat="1" applyFont="1" applyFill="1" applyBorder="1" applyAlignment="1" applyProtection="1">
      <alignment horizontal="right"/>
      <protection locked="0"/>
    </xf>
    <xf numFmtId="9" fontId="4" fillId="3" borderId="3" xfId="0" applyNumberFormat="1" applyFont="1" applyFill="1" applyBorder="1" applyAlignment="1" applyProtection="1">
      <alignment horizontal="right"/>
      <protection locked="0"/>
    </xf>
    <xf numFmtId="0" fontId="4" fillId="3" borderId="0" xfId="0" applyFont="1" applyFill="1" applyAlignment="1" applyProtection="1">
      <alignment horizontal="left"/>
      <protection locked="0"/>
    </xf>
    <xf numFmtId="1" fontId="2" fillId="3" borderId="0" xfId="0" applyNumberFormat="1" applyFont="1" applyFill="1"/>
    <xf numFmtId="1" fontId="2" fillId="0" borderId="0" xfId="0" applyNumberFormat="1" applyFont="1"/>
    <xf numFmtId="0" fontId="0" fillId="3" borderId="0" xfId="0" applyFill="1"/>
    <xf numFmtId="49" fontId="3" fillId="0" borderId="3" xfId="0" applyNumberFormat="1" applyFont="1" applyBorder="1" applyAlignment="1" applyProtection="1">
      <alignment wrapText="1"/>
      <protection locked="0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49" fontId="3" fillId="0" borderId="3" xfId="0" applyNumberFormat="1" applyFont="1" applyBorder="1" applyAlignment="1" applyProtection="1">
      <alignment horizontal="centerContinuous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domcl/Yoto%20Dropbox/04%20Operations/01%20Royalty%20Reporting/US/Macmillan%20US/2023/6.%20Macmillan%20US%20Royalty%20Statement%20June%2023%20F.xlsx" TargetMode="External"/><Relationship Id="rId1" Type="http://schemas.openxmlformats.org/officeDocument/2006/relationships/externalLinkPath" Target="file:///C:/Users/domcl/Yoto%20Dropbox/04%20Operations/01%20Royalty%20Reporting/US/Macmillan%20US/2023/6.%20Macmillan%20US%20Royalty%20Statement%20June%2023%20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domcl/Yoto%20Dropbox/04%20Operations/01%20Royalty%20Reporting/Macmillan%20US/2022/Macmillan%20US%20Royalty%20Statement%20Oct%2022%20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EW"/>
      <sheetName val="Sheet2"/>
    </sheetNames>
    <sheetDataSet>
      <sheetData sheetId="0" refreshError="1"/>
      <sheetData sheetId="1">
        <row r="4">
          <cell r="A4" t="str">
            <v xml:space="preserve">Title </v>
          </cell>
          <cell r="B4" t="str">
            <v>ISBN</v>
          </cell>
          <cell r="C4" t="str">
            <v>Author</v>
          </cell>
          <cell r="D4" t="str">
            <v>List Price</v>
          </cell>
          <cell r="E4" t="str">
            <v>List Price Currency</v>
          </cell>
        </row>
        <row r="5">
          <cell r="A5" t="str">
            <v>A Bad Kitty Christmas</v>
          </cell>
          <cell r="B5">
            <v>9781427226563</v>
          </cell>
          <cell r="C5" t="str">
            <v>Nick Bruel</v>
          </cell>
          <cell r="D5">
            <v>4.99</v>
          </cell>
          <cell r="E5" t="str">
            <v>GBP</v>
          </cell>
        </row>
        <row r="6">
          <cell r="A6" t="str">
            <v>A Bad Kitty Christmas</v>
          </cell>
          <cell r="B6">
            <v>9781427226563</v>
          </cell>
          <cell r="C6" t="str">
            <v>Nick Bruel</v>
          </cell>
          <cell r="D6">
            <v>5.99</v>
          </cell>
          <cell r="E6" t="str">
            <v>EUR</v>
          </cell>
        </row>
        <row r="7">
          <cell r="A7" t="str">
            <v>A Bad Kitty Christmas</v>
          </cell>
          <cell r="B7">
            <v>9781427226563</v>
          </cell>
          <cell r="C7" t="str">
            <v>Nick Bruel</v>
          </cell>
          <cell r="D7">
            <v>5.99</v>
          </cell>
          <cell r="E7" t="str">
            <v>USD</v>
          </cell>
        </row>
        <row r="8">
          <cell r="A8" t="str">
            <v>A Bad Kitty Christmas</v>
          </cell>
          <cell r="B8">
            <v>9781427226563</v>
          </cell>
          <cell r="C8" t="str">
            <v>Nick Bruel</v>
          </cell>
          <cell r="D8">
            <v>7.99</v>
          </cell>
          <cell r="E8" t="str">
            <v>CAD</v>
          </cell>
        </row>
        <row r="9">
          <cell r="A9" t="str">
            <v>Bad Kitty</v>
          </cell>
          <cell r="B9">
            <v>9781427213631</v>
          </cell>
          <cell r="C9" t="str">
            <v>Nick Bruel</v>
          </cell>
          <cell r="D9">
            <v>4.99</v>
          </cell>
          <cell r="E9" t="str">
            <v>GBP</v>
          </cell>
        </row>
        <row r="10">
          <cell r="A10" t="str">
            <v>Bad Kitty</v>
          </cell>
          <cell r="B10">
            <v>9781427213631</v>
          </cell>
          <cell r="C10" t="str">
            <v>Nick Bruel</v>
          </cell>
          <cell r="D10">
            <v>5.99</v>
          </cell>
          <cell r="E10" t="str">
            <v>EUR</v>
          </cell>
        </row>
        <row r="11">
          <cell r="A11" t="str">
            <v>Bad Kitty</v>
          </cell>
          <cell r="B11">
            <v>9781427213631</v>
          </cell>
          <cell r="C11" t="str">
            <v>Nick Bruel</v>
          </cell>
          <cell r="D11">
            <v>5.99</v>
          </cell>
          <cell r="E11" t="str">
            <v>USD</v>
          </cell>
        </row>
        <row r="12">
          <cell r="A12" t="str">
            <v>Bad Kitty</v>
          </cell>
          <cell r="B12">
            <v>9781427213631</v>
          </cell>
          <cell r="C12" t="str">
            <v>Nick Bruel</v>
          </cell>
          <cell r="D12">
            <v>9.99</v>
          </cell>
          <cell r="E12" t="str">
            <v>CAD</v>
          </cell>
        </row>
        <row r="13">
          <cell r="A13" t="str">
            <v>Brown Bear &amp; Friends</v>
          </cell>
          <cell r="B13">
            <v>9781427203250</v>
          </cell>
          <cell r="C13" t="str">
            <v>Bill Martin Jr / Eric Carle</v>
          </cell>
          <cell r="D13">
            <v>6.99</v>
          </cell>
          <cell r="E13" t="str">
            <v>GBP</v>
          </cell>
        </row>
        <row r="14">
          <cell r="A14" t="str">
            <v>Brown Bear &amp; Friends</v>
          </cell>
          <cell r="B14">
            <v>9781427203250</v>
          </cell>
          <cell r="C14" t="str">
            <v>Bill Martin Jr / Eric Carle</v>
          </cell>
          <cell r="D14">
            <v>7.99</v>
          </cell>
          <cell r="E14" t="str">
            <v>EUR</v>
          </cell>
        </row>
        <row r="15">
          <cell r="A15" t="str">
            <v>Brown Bear &amp; Friends</v>
          </cell>
          <cell r="B15">
            <v>9781427203250</v>
          </cell>
          <cell r="C15" t="str">
            <v>Bill Martin Jr / Eric Carle</v>
          </cell>
          <cell r="D15">
            <v>8.99</v>
          </cell>
          <cell r="E15" t="str">
            <v>USD</v>
          </cell>
        </row>
        <row r="16">
          <cell r="A16" t="str">
            <v>Brown Bear &amp; Friends</v>
          </cell>
          <cell r="B16">
            <v>9781427203250</v>
          </cell>
          <cell r="C16" t="str">
            <v>Bill Martin Jr / Eric Carle</v>
          </cell>
          <cell r="D16">
            <v>11.99</v>
          </cell>
          <cell r="E16" t="str">
            <v>CAD</v>
          </cell>
        </row>
        <row r="17">
          <cell r="A17" t="str">
            <v>On the Night You were Born</v>
          </cell>
          <cell r="B17">
            <v>9781427228833</v>
          </cell>
          <cell r="C17" t="str">
            <v>Nancy Tillman</v>
          </cell>
          <cell r="D17">
            <v>4.99</v>
          </cell>
          <cell r="E17" t="str">
            <v>GBP</v>
          </cell>
        </row>
        <row r="18">
          <cell r="A18" t="str">
            <v>On the Night You were Born</v>
          </cell>
          <cell r="B18">
            <v>9781427228833</v>
          </cell>
          <cell r="C18" t="str">
            <v>Nancy Tillman</v>
          </cell>
          <cell r="D18">
            <v>5.99</v>
          </cell>
          <cell r="E18" t="str">
            <v>EUR</v>
          </cell>
        </row>
        <row r="19">
          <cell r="A19" t="str">
            <v>On the Night You were Born</v>
          </cell>
          <cell r="B19">
            <v>9781427228833</v>
          </cell>
          <cell r="C19" t="str">
            <v>Nancy Tillman</v>
          </cell>
          <cell r="D19">
            <v>5.99</v>
          </cell>
          <cell r="E19" t="str">
            <v>USD</v>
          </cell>
        </row>
        <row r="20">
          <cell r="A20" t="str">
            <v>On the Night You were Born</v>
          </cell>
          <cell r="B20">
            <v>9781427228833</v>
          </cell>
          <cell r="C20" t="str">
            <v>Nancy Tillman</v>
          </cell>
          <cell r="D20">
            <v>7.99</v>
          </cell>
          <cell r="E20" t="str">
            <v>CAD</v>
          </cell>
        </row>
        <row r="21">
          <cell r="A21" t="str">
            <v>The One and Only Shrek!</v>
          </cell>
          <cell r="B21">
            <v>9781427201539</v>
          </cell>
          <cell r="C21" t="str">
            <v>William Steig</v>
          </cell>
          <cell r="D21">
            <v>6.99</v>
          </cell>
          <cell r="E21" t="str">
            <v>GBP</v>
          </cell>
        </row>
        <row r="22">
          <cell r="A22" t="str">
            <v xml:space="preserve">The One and Only Shrek </v>
          </cell>
          <cell r="B22">
            <v>9781427201539</v>
          </cell>
          <cell r="C22" t="str">
            <v>William Steig</v>
          </cell>
          <cell r="D22">
            <v>7.99</v>
          </cell>
          <cell r="E22" t="str">
            <v>EUR</v>
          </cell>
        </row>
        <row r="23">
          <cell r="A23" t="str">
            <v xml:space="preserve">The One and Only Shrek </v>
          </cell>
          <cell r="B23">
            <v>9781427201539</v>
          </cell>
          <cell r="C23" t="str">
            <v>William Steig</v>
          </cell>
          <cell r="D23">
            <v>8.99</v>
          </cell>
          <cell r="E23" t="str">
            <v>USD</v>
          </cell>
        </row>
        <row r="24">
          <cell r="A24" t="str">
            <v xml:space="preserve">The One and Only Shrek </v>
          </cell>
          <cell r="B24">
            <v>9781427201539</v>
          </cell>
          <cell r="C24" t="str">
            <v>William Steig</v>
          </cell>
          <cell r="D24">
            <v>9.99</v>
          </cell>
          <cell r="E24" t="str">
            <v>CAD</v>
          </cell>
        </row>
        <row r="25">
          <cell r="A25" t="str">
            <v>The Pout-Pout Fish Collection</v>
          </cell>
          <cell r="B25">
            <v>9781250876751</v>
          </cell>
          <cell r="C25" t="str">
            <v>Deborah Diesen</v>
          </cell>
          <cell r="D25">
            <v>19.989999999999998</v>
          </cell>
          <cell r="E25" t="str">
            <v>GBP</v>
          </cell>
        </row>
        <row r="26">
          <cell r="A26" t="str">
            <v>The Pout-Pout Fish Collection</v>
          </cell>
          <cell r="B26">
            <v>9781250876751</v>
          </cell>
          <cell r="C26" t="str">
            <v>Deborah Diesen</v>
          </cell>
          <cell r="D26">
            <v>24.99</v>
          </cell>
          <cell r="E26" t="str">
            <v>EUR</v>
          </cell>
        </row>
        <row r="27">
          <cell r="A27" t="str">
            <v>The Pout-Pout Fish Collection</v>
          </cell>
          <cell r="B27">
            <v>9781250876751</v>
          </cell>
          <cell r="C27" t="str">
            <v>Deborah Diesen</v>
          </cell>
          <cell r="D27">
            <v>24.99</v>
          </cell>
          <cell r="E27" t="str">
            <v>USD</v>
          </cell>
        </row>
        <row r="28">
          <cell r="A28" t="str">
            <v>The Pout-Pout Fish Collection</v>
          </cell>
          <cell r="B28">
            <v>9781250876751</v>
          </cell>
          <cell r="C28" t="str">
            <v>Deborah Diesen</v>
          </cell>
          <cell r="D28">
            <v>29.99</v>
          </cell>
          <cell r="E28" t="str">
            <v>CAD</v>
          </cell>
        </row>
        <row r="29">
          <cell r="A29" t="str">
            <v>Natalie Portman's Fables</v>
          </cell>
          <cell r="B29">
            <v>9781250759481</v>
          </cell>
          <cell r="C29" t="str">
            <v>Natalie Portman</v>
          </cell>
          <cell r="D29">
            <v>4.99</v>
          </cell>
          <cell r="E29" t="str">
            <v>GBP</v>
          </cell>
        </row>
        <row r="30">
          <cell r="A30" t="str">
            <v>Natalie Portman's Fables</v>
          </cell>
          <cell r="B30">
            <v>9781250759481</v>
          </cell>
          <cell r="C30" t="str">
            <v>Natalie Portman</v>
          </cell>
          <cell r="D30">
            <v>5.99</v>
          </cell>
          <cell r="E30" t="str">
            <v>EUR</v>
          </cell>
        </row>
        <row r="31">
          <cell r="A31" t="str">
            <v>Natalie Portman's Fables</v>
          </cell>
          <cell r="B31">
            <v>9781250759481</v>
          </cell>
          <cell r="C31" t="str">
            <v>Natalie Portman</v>
          </cell>
          <cell r="D31">
            <v>5.99</v>
          </cell>
          <cell r="E31" t="str">
            <v>USD</v>
          </cell>
        </row>
        <row r="32">
          <cell r="A32" t="str">
            <v>Natalie Portman's Fables</v>
          </cell>
          <cell r="B32">
            <v>9781250759481</v>
          </cell>
          <cell r="C32" t="str">
            <v>Natalie Portman</v>
          </cell>
          <cell r="D32">
            <v>7.99</v>
          </cell>
          <cell r="E32" t="str">
            <v>CAD</v>
          </cell>
        </row>
        <row r="33">
          <cell r="A33" t="str">
            <v>A Sick Day for Amos McGee</v>
          </cell>
          <cell r="B33">
            <v>9781596434028</v>
          </cell>
          <cell r="C33" t="str">
            <v>Philip C. Stead</v>
          </cell>
          <cell r="D33">
            <v>4.99</v>
          </cell>
          <cell r="E33" t="str">
            <v>GBP</v>
          </cell>
        </row>
        <row r="34">
          <cell r="A34" t="str">
            <v>A Sick Day for Amos McGee</v>
          </cell>
          <cell r="B34">
            <v>9781596434028</v>
          </cell>
          <cell r="C34" t="str">
            <v>Philip C. Stead</v>
          </cell>
          <cell r="D34">
            <v>5.99</v>
          </cell>
          <cell r="E34" t="str">
            <v>EUR</v>
          </cell>
        </row>
        <row r="35">
          <cell r="A35" t="str">
            <v>A Sick Day for Amos McGee</v>
          </cell>
          <cell r="B35">
            <v>9781596434028</v>
          </cell>
          <cell r="C35" t="str">
            <v>Philip C. Stead</v>
          </cell>
          <cell r="D35">
            <v>5.99</v>
          </cell>
          <cell r="E35" t="str">
            <v>USD</v>
          </cell>
        </row>
        <row r="36">
          <cell r="A36" t="str">
            <v>A Sick Day for Amos McGee</v>
          </cell>
          <cell r="B36">
            <v>9781596434028</v>
          </cell>
          <cell r="C36" t="str">
            <v>Philip C. Stead</v>
          </cell>
          <cell r="D36">
            <v>7.99</v>
          </cell>
          <cell r="E36" t="str">
            <v>CAD</v>
          </cell>
        </row>
        <row r="38">
          <cell r="A38" t="str">
            <v>The Pout-Pout Fish</v>
          </cell>
          <cell r="B38">
            <v>9780374360979</v>
          </cell>
          <cell r="C38" t="str">
            <v>Deborah Diesen</v>
          </cell>
          <cell r="D38">
            <v>4.99</v>
          </cell>
          <cell r="E38" t="str">
            <v>GBP</v>
          </cell>
        </row>
        <row r="39">
          <cell r="A39" t="str">
            <v>We Are Water Protectors</v>
          </cell>
          <cell r="B39">
            <v>9781250203557</v>
          </cell>
          <cell r="C39" t="str">
            <v>Carole Lindstrom</v>
          </cell>
          <cell r="D39">
            <v>5.99</v>
          </cell>
          <cell r="E39" t="str">
            <v>GBP</v>
          </cell>
        </row>
        <row r="40">
          <cell r="A40" t="str">
            <v>The Remarkable Journey of Coyote Sunrise</v>
          </cell>
          <cell r="B40">
            <v>9781250236678</v>
          </cell>
          <cell r="C40" t="str">
            <v>Dan Gemeinhart</v>
          </cell>
        </row>
        <row r="41">
          <cell r="A41" t="str">
            <v>The Juno Valentine Collection</v>
          </cell>
          <cell r="B41">
            <v>9781250347664</v>
          </cell>
          <cell r="C41" t="str">
            <v>Eva Chen</v>
          </cell>
        </row>
        <row r="42">
          <cell r="A42" t="str">
            <v>Doggo and Pupper Collection</v>
          </cell>
          <cell r="B42">
            <v>9781250347671</v>
          </cell>
          <cell r="C42" t="str">
            <v>Katherine Applegate</v>
          </cell>
        </row>
        <row r="43">
          <cell r="A43" t="str">
            <v>Starboy: Inspired by the Life and Lyrics of David Bowie</v>
          </cell>
          <cell r="B43">
            <v>9781250800039</v>
          </cell>
          <cell r="C43" t="str">
            <v>Jami Gigot</v>
          </cell>
        </row>
        <row r="44">
          <cell r="A44" t="str">
            <v>The Scrambled States of America</v>
          </cell>
          <cell r="B44">
            <v>9781427207319</v>
          </cell>
          <cell r="C44" t="str">
            <v>Laurie Keller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  <sheetName val="Sheet2"/>
    </sheetNames>
    <sheetDataSet>
      <sheetData sheetId="0"/>
      <sheetData sheetId="1">
        <row r="4">
          <cell r="A4" t="str">
            <v xml:space="preserve">Title </v>
          </cell>
          <cell r="B4" t="str">
            <v>ISBN</v>
          </cell>
          <cell r="C4" t="str">
            <v>Author</v>
          </cell>
          <cell r="D4" t="str">
            <v>List Price</v>
          </cell>
          <cell r="E4" t="str">
            <v>List Price Currency</v>
          </cell>
        </row>
        <row r="5">
          <cell r="A5" t="str">
            <v>A Bad Kitty Christmas</v>
          </cell>
          <cell r="B5">
            <v>9781427226563</v>
          </cell>
          <cell r="C5" t="str">
            <v>Nick Bruel</v>
          </cell>
          <cell r="D5">
            <v>4.99</v>
          </cell>
          <cell r="E5" t="str">
            <v>GBP</v>
          </cell>
        </row>
        <row r="6">
          <cell r="A6" t="str">
            <v>A Bad Kitty Christmas</v>
          </cell>
          <cell r="B6">
            <v>9781427226563</v>
          </cell>
          <cell r="C6" t="str">
            <v>Nick Bruel</v>
          </cell>
          <cell r="D6">
            <v>5.99</v>
          </cell>
          <cell r="E6" t="str">
            <v>EUR</v>
          </cell>
        </row>
        <row r="7">
          <cell r="A7" t="str">
            <v>A Bad Kitty Christmas</v>
          </cell>
          <cell r="B7">
            <v>9781427226563</v>
          </cell>
          <cell r="C7" t="str">
            <v>Nick Bruel</v>
          </cell>
          <cell r="D7">
            <v>5.99</v>
          </cell>
          <cell r="E7" t="str">
            <v>USD</v>
          </cell>
        </row>
        <row r="8">
          <cell r="A8" t="str">
            <v>A Bad Kitty Christmas</v>
          </cell>
          <cell r="B8">
            <v>9781427226563</v>
          </cell>
          <cell r="C8" t="str">
            <v>Nick Bruel</v>
          </cell>
          <cell r="D8">
            <v>7.99</v>
          </cell>
          <cell r="E8" t="str">
            <v>CAD</v>
          </cell>
        </row>
        <row r="9">
          <cell r="A9" t="str">
            <v>Bad Kitty</v>
          </cell>
          <cell r="B9">
            <v>9781427213631</v>
          </cell>
          <cell r="C9" t="str">
            <v>Nick Bruel</v>
          </cell>
          <cell r="D9">
            <v>4.99</v>
          </cell>
          <cell r="E9" t="str">
            <v>GBP</v>
          </cell>
        </row>
        <row r="10">
          <cell r="A10" t="str">
            <v>Bad Kitty</v>
          </cell>
          <cell r="B10">
            <v>9781427213631</v>
          </cell>
          <cell r="C10" t="str">
            <v>Nick Bruel</v>
          </cell>
          <cell r="D10">
            <v>5.99</v>
          </cell>
          <cell r="E10" t="str">
            <v>EUR</v>
          </cell>
        </row>
        <row r="11">
          <cell r="A11" t="str">
            <v>Bad Kitty</v>
          </cell>
          <cell r="B11">
            <v>9781427213631</v>
          </cell>
          <cell r="C11" t="str">
            <v>Nick Bruel</v>
          </cell>
          <cell r="D11">
            <v>5.99</v>
          </cell>
          <cell r="E11" t="str">
            <v>USD</v>
          </cell>
        </row>
        <row r="12">
          <cell r="A12" t="str">
            <v>Bad Kitty</v>
          </cell>
          <cell r="B12">
            <v>9781427213631</v>
          </cell>
          <cell r="C12" t="str">
            <v>Nick Bruel</v>
          </cell>
          <cell r="D12">
            <v>9.99</v>
          </cell>
          <cell r="E12" t="str">
            <v>CAD</v>
          </cell>
        </row>
        <row r="13">
          <cell r="A13" t="str">
            <v>Brown Bear &amp; Friends</v>
          </cell>
          <cell r="B13">
            <v>9781427203250</v>
          </cell>
          <cell r="C13" t="str">
            <v>Bill Martin Jr / Eric Carle</v>
          </cell>
          <cell r="D13">
            <v>6.99</v>
          </cell>
          <cell r="E13" t="str">
            <v>GBP</v>
          </cell>
        </row>
        <row r="14">
          <cell r="A14" t="str">
            <v>Brown Bear &amp; Friends</v>
          </cell>
          <cell r="B14">
            <v>9781427203250</v>
          </cell>
          <cell r="C14" t="str">
            <v>Bill Martin Jr / Eric Carle</v>
          </cell>
          <cell r="D14">
            <v>7.99</v>
          </cell>
          <cell r="E14" t="str">
            <v>EUR</v>
          </cell>
        </row>
        <row r="15">
          <cell r="A15" t="str">
            <v>Brown Bear &amp; Friends</v>
          </cell>
          <cell r="B15">
            <v>9781427203250</v>
          </cell>
          <cell r="C15" t="str">
            <v>Bill Martin Jr / Eric Carle</v>
          </cell>
          <cell r="D15">
            <v>8.99</v>
          </cell>
          <cell r="E15" t="str">
            <v>USD</v>
          </cell>
        </row>
        <row r="16">
          <cell r="A16" t="str">
            <v>Brown Bear &amp; Friends</v>
          </cell>
          <cell r="B16">
            <v>9781427203250</v>
          </cell>
          <cell r="C16" t="str">
            <v>Bill Martin Jr / Eric Carle</v>
          </cell>
          <cell r="D16">
            <v>11.99</v>
          </cell>
          <cell r="E16" t="str">
            <v>CAD</v>
          </cell>
        </row>
        <row r="17">
          <cell r="A17" t="str">
            <v>On the Night You were Born</v>
          </cell>
          <cell r="B17">
            <v>9781427228833</v>
          </cell>
          <cell r="C17" t="str">
            <v>Nancy Tillman</v>
          </cell>
          <cell r="D17">
            <v>4.99</v>
          </cell>
          <cell r="E17" t="str">
            <v>GBP</v>
          </cell>
        </row>
        <row r="18">
          <cell r="A18" t="str">
            <v>On the Night You were Born</v>
          </cell>
          <cell r="B18">
            <v>9781427228833</v>
          </cell>
          <cell r="C18" t="str">
            <v>Nancy Tillman</v>
          </cell>
          <cell r="D18">
            <v>5.99</v>
          </cell>
          <cell r="E18" t="str">
            <v>EUR</v>
          </cell>
        </row>
        <row r="19">
          <cell r="A19" t="str">
            <v>On the Night You were Born</v>
          </cell>
          <cell r="B19">
            <v>9781427228833</v>
          </cell>
          <cell r="C19" t="str">
            <v>Nancy Tillman</v>
          </cell>
          <cell r="D19">
            <v>5.99</v>
          </cell>
          <cell r="E19" t="str">
            <v>USD</v>
          </cell>
        </row>
        <row r="20">
          <cell r="A20" t="str">
            <v>On the Night You were Born</v>
          </cell>
          <cell r="B20">
            <v>9781427228833</v>
          </cell>
          <cell r="C20" t="str">
            <v>Nancy Tillman</v>
          </cell>
          <cell r="D20">
            <v>7.99</v>
          </cell>
          <cell r="E20" t="str">
            <v>CAD</v>
          </cell>
        </row>
        <row r="21">
          <cell r="A21" t="str">
            <v>The One and Only Shrek!</v>
          </cell>
          <cell r="B21">
            <v>9781427201539</v>
          </cell>
          <cell r="C21" t="str">
            <v>William Steig</v>
          </cell>
          <cell r="D21">
            <v>6.99</v>
          </cell>
          <cell r="E21" t="str">
            <v>GBP</v>
          </cell>
        </row>
        <row r="22">
          <cell r="A22" t="str">
            <v xml:space="preserve">The One and Only Shrek </v>
          </cell>
          <cell r="B22">
            <v>9781427201539</v>
          </cell>
          <cell r="C22" t="str">
            <v>William Steig</v>
          </cell>
          <cell r="D22">
            <v>7.99</v>
          </cell>
          <cell r="E22" t="str">
            <v>EUR</v>
          </cell>
        </row>
        <row r="23">
          <cell r="A23" t="str">
            <v xml:space="preserve">The One and Only Shrek </v>
          </cell>
          <cell r="B23">
            <v>9781427201539</v>
          </cell>
          <cell r="C23" t="str">
            <v>William Steig</v>
          </cell>
          <cell r="D23">
            <v>8.99</v>
          </cell>
          <cell r="E23" t="str">
            <v>USD</v>
          </cell>
        </row>
        <row r="24">
          <cell r="A24" t="str">
            <v xml:space="preserve">The One and Only Shrek </v>
          </cell>
          <cell r="B24">
            <v>9781427201539</v>
          </cell>
          <cell r="C24" t="str">
            <v>William Steig</v>
          </cell>
          <cell r="D24">
            <v>9.99</v>
          </cell>
          <cell r="E24" t="str">
            <v>CAD</v>
          </cell>
        </row>
        <row r="25">
          <cell r="A25" t="str">
            <v>The Pout-Pout Fish Collection</v>
          </cell>
          <cell r="B25">
            <v>9781250876751</v>
          </cell>
          <cell r="C25" t="str">
            <v>Deborah Diesen</v>
          </cell>
          <cell r="D25">
            <v>19.989999999999998</v>
          </cell>
          <cell r="E25" t="str">
            <v>GBP</v>
          </cell>
        </row>
        <row r="26">
          <cell r="A26" t="str">
            <v>The Pout-Pout Fish Collection</v>
          </cell>
          <cell r="B26">
            <v>9781250876751</v>
          </cell>
          <cell r="C26" t="str">
            <v>Deborah Diesen</v>
          </cell>
          <cell r="D26">
            <v>24.99</v>
          </cell>
          <cell r="E26" t="str">
            <v>EUR</v>
          </cell>
        </row>
        <row r="27">
          <cell r="A27" t="str">
            <v>The Pout-Pout Fish Collection</v>
          </cell>
          <cell r="B27">
            <v>9781250876751</v>
          </cell>
          <cell r="C27" t="str">
            <v>Deborah Diesen</v>
          </cell>
          <cell r="D27">
            <v>24.99</v>
          </cell>
          <cell r="E27" t="str">
            <v>USD</v>
          </cell>
        </row>
        <row r="28">
          <cell r="A28" t="str">
            <v>The Pout-Pout Fish Collection</v>
          </cell>
          <cell r="B28">
            <v>9781250876751</v>
          </cell>
          <cell r="C28" t="str">
            <v>Deborah Diesen</v>
          </cell>
          <cell r="D28">
            <v>29.99</v>
          </cell>
          <cell r="E28" t="str">
            <v>CAD</v>
          </cell>
        </row>
        <row r="29">
          <cell r="A29" t="str">
            <v>Natalie Portman's Fables</v>
          </cell>
          <cell r="B29">
            <v>9781250759481</v>
          </cell>
          <cell r="C29" t="str">
            <v>Natalie Portman</v>
          </cell>
          <cell r="D29">
            <v>4.99</v>
          </cell>
          <cell r="E29" t="str">
            <v>GBP</v>
          </cell>
        </row>
        <row r="30">
          <cell r="A30" t="str">
            <v>Natalie Portman's Fables</v>
          </cell>
          <cell r="B30">
            <v>9781250759481</v>
          </cell>
          <cell r="C30" t="str">
            <v>Natalie Portman</v>
          </cell>
          <cell r="D30">
            <v>5.99</v>
          </cell>
          <cell r="E30" t="str">
            <v>EUR</v>
          </cell>
        </row>
        <row r="31">
          <cell r="A31" t="str">
            <v>Natalie Portman's Fables</v>
          </cell>
          <cell r="B31">
            <v>9781250759481</v>
          </cell>
          <cell r="C31" t="str">
            <v>Natalie Portman</v>
          </cell>
          <cell r="D31">
            <v>5.99</v>
          </cell>
          <cell r="E31" t="str">
            <v>USD</v>
          </cell>
        </row>
        <row r="32">
          <cell r="A32" t="str">
            <v>Natalie Portman's Fables</v>
          </cell>
          <cell r="B32">
            <v>9781250759481</v>
          </cell>
          <cell r="C32" t="str">
            <v>Natalie Portman</v>
          </cell>
          <cell r="D32">
            <v>7.99</v>
          </cell>
          <cell r="E32" t="str">
            <v>CAD</v>
          </cell>
        </row>
        <row r="33">
          <cell r="A33" t="str">
            <v>A Sick Day for Amos McGee</v>
          </cell>
          <cell r="B33">
            <v>9781596434028</v>
          </cell>
          <cell r="C33" t="str">
            <v>Philip C. Stead</v>
          </cell>
          <cell r="D33">
            <v>4.99</v>
          </cell>
          <cell r="E33" t="str">
            <v>GBP</v>
          </cell>
        </row>
        <row r="34">
          <cell r="A34" t="str">
            <v>A Sick Day for Amos McGee</v>
          </cell>
          <cell r="B34">
            <v>9781596434028</v>
          </cell>
          <cell r="C34" t="str">
            <v>Philip C. Stead</v>
          </cell>
          <cell r="D34">
            <v>5.99</v>
          </cell>
          <cell r="E34" t="str">
            <v>EUR</v>
          </cell>
        </row>
        <row r="35">
          <cell r="A35" t="str">
            <v>A Sick Day for Amos McGee</v>
          </cell>
          <cell r="B35">
            <v>9781596434028</v>
          </cell>
          <cell r="C35" t="str">
            <v>Philip C. Stead</v>
          </cell>
          <cell r="D35">
            <v>5.99</v>
          </cell>
          <cell r="E35" t="str">
            <v>USD</v>
          </cell>
        </row>
        <row r="36">
          <cell r="A36" t="str">
            <v>A Sick Day for Amos McGee</v>
          </cell>
          <cell r="B36">
            <v>9781596434028</v>
          </cell>
          <cell r="C36" t="str">
            <v>Philip C. Stead</v>
          </cell>
          <cell r="D36">
            <v>7.99</v>
          </cell>
          <cell r="E36" t="str">
            <v>CAD</v>
          </cell>
        </row>
        <row r="38">
          <cell r="A38" t="str">
            <v>The Pout-Pout Fish</v>
          </cell>
          <cell r="B38">
            <v>9780374360979</v>
          </cell>
          <cell r="C38" t="str">
            <v>Deborah Diesen</v>
          </cell>
          <cell r="D38">
            <v>4.99</v>
          </cell>
          <cell r="E38" t="str">
            <v>GBP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0A5E7-B5EA-40B8-AD9E-EA691074270B}">
  <dimension ref="A1:P1048572"/>
  <sheetViews>
    <sheetView tabSelected="1" topLeftCell="A78" zoomScale="70" zoomScaleNormal="70" workbookViewId="0">
      <selection activeCell="N102" sqref="N102"/>
    </sheetView>
  </sheetViews>
  <sheetFormatPr baseColWidth="10" defaultColWidth="9.1640625" defaultRowHeight="14" x14ac:dyDescent="0.15"/>
  <cols>
    <col min="1" max="1" width="40.33203125" style="3" customWidth="1"/>
    <col min="2" max="2" width="19.6640625" style="3" customWidth="1"/>
    <col min="3" max="3" width="22.1640625" style="3" customWidth="1"/>
    <col min="4" max="4" width="14.33203125" style="3" customWidth="1"/>
    <col min="5" max="5" width="12.6640625" style="3" customWidth="1"/>
    <col min="6" max="6" width="12" style="3" customWidth="1"/>
    <col min="7" max="8" width="11.5" style="3" customWidth="1"/>
    <col min="9" max="9" width="12.6640625" style="3" customWidth="1"/>
    <col min="10" max="10" width="11.6640625" style="3" customWidth="1"/>
    <col min="11" max="11" width="12.5" style="3" customWidth="1"/>
    <col min="12" max="12" width="13.5" style="3" customWidth="1"/>
    <col min="13" max="13" width="10.1640625" style="3" customWidth="1"/>
    <col min="14" max="14" width="9.83203125" style="3" customWidth="1"/>
    <col min="15" max="15" width="13" style="3" customWidth="1"/>
    <col min="16" max="16" width="11.83203125" style="3" customWidth="1"/>
    <col min="17" max="18" width="9.1640625" style="3"/>
    <col min="19" max="19" width="9.1640625" style="3" customWidth="1"/>
    <col min="20" max="16384" width="9.1640625" style="3"/>
  </cols>
  <sheetData>
    <row r="1" spans="1:10" x14ac:dyDescent="0.15">
      <c r="A1" s="3" t="s">
        <v>21</v>
      </c>
      <c r="B1" s="4" t="s">
        <v>44</v>
      </c>
    </row>
    <row r="2" spans="1:10" x14ac:dyDescent="0.15">
      <c r="A2" s="3" t="s">
        <v>22</v>
      </c>
      <c r="B2" s="3">
        <v>2023</v>
      </c>
    </row>
    <row r="3" spans="1:10" x14ac:dyDescent="0.15">
      <c r="A3" s="3" t="s">
        <v>23</v>
      </c>
      <c r="B3" s="3">
        <v>8</v>
      </c>
    </row>
    <row r="5" spans="1:10" x14ac:dyDescent="0.15">
      <c r="A5" s="3" t="s">
        <v>24</v>
      </c>
      <c r="B5" s="5">
        <v>45139</v>
      </c>
    </row>
    <row r="6" spans="1:10" x14ac:dyDescent="0.15">
      <c r="A6" s="3" t="s">
        <v>47</v>
      </c>
      <c r="B6" s="4" t="s">
        <v>17</v>
      </c>
    </row>
    <row r="8" spans="1:10" ht="74.25" customHeight="1" x14ac:dyDescent="0.15">
      <c r="A8" s="6" t="s">
        <v>25</v>
      </c>
      <c r="B8" s="16" t="s">
        <v>2</v>
      </c>
      <c r="C8" s="16" t="s">
        <v>3</v>
      </c>
      <c r="D8" s="6" t="s">
        <v>26</v>
      </c>
      <c r="E8" s="6" t="s">
        <v>27</v>
      </c>
      <c r="F8" s="20" t="s">
        <v>4</v>
      </c>
      <c r="G8" s="19" t="s">
        <v>43</v>
      </c>
      <c r="H8" s="7" t="s">
        <v>28</v>
      </c>
      <c r="I8" s="6" t="s">
        <v>29</v>
      </c>
      <c r="J8" s="6" t="s">
        <v>30</v>
      </c>
    </row>
    <row r="9" spans="1:10" x14ac:dyDescent="0.15">
      <c r="A9" s="8" t="s">
        <v>19</v>
      </c>
      <c r="B9" s="18">
        <f t="shared" ref="B9:B25" si="0">VLOOKUP(A9,$A$30:$C$119,2,FALSE)</f>
        <v>9781427226563</v>
      </c>
      <c r="C9" s="18" t="str">
        <f t="shared" ref="C9:C25" si="1">VLOOKUP(A9,$A$30:$C$129,3,FALSE)</f>
        <v>Nick Bruel</v>
      </c>
      <c r="D9" s="9">
        <f t="shared" ref="D9:D25" si="2">SUMIFS($F$30:$F$120,$A$30:$A$120,A9)</f>
        <v>18</v>
      </c>
      <c r="E9" s="11" t="s">
        <v>17</v>
      </c>
      <c r="F9" s="10">
        <v>6.99</v>
      </c>
      <c r="G9" s="10">
        <f>J9/D9</f>
        <v>6.5609166666666665</v>
      </c>
      <c r="H9" s="12">
        <v>0.25</v>
      </c>
      <c r="I9" s="10">
        <f t="shared" ref="I9:I25" si="3">SUMIFS($O$30:$O$120,$A$30:$A$120,A9)</f>
        <v>29.524124999999998</v>
      </c>
      <c r="J9" s="10">
        <f t="shared" ref="J9:J25" si="4">SUMIFS($P$30:$P$120,$A$30:$A$120,A9)</f>
        <v>118.09649999999999</v>
      </c>
    </row>
    <row r="10" spans="1:10" x14ac:dyDescent="0.15">
      <c r="A10" s="8" t="s">
        <v>9</v>
      </c>
      <c r="B10" s="18">
        <f t="shared" si="0"/>
        <v>9781427213631</v>
      </c>
      <c r="C10" s="18" t="str">
        <f t="shared" si="1"/>
        <v>Nick Bruel</v>
      </c>
      <c r="D10" s="9">
        <f t="shared" si="2"/>
        <v>143</v>
      </c>
      <c r="E10" s="11" t="s">
        <v>17</v>
      </c>
      <c r="F10" s="10">
        <v>6.99</v>
      </c>
      <c r="G10" s="10">
        <f t="shared" ref="G10:G14" si="5">J10/D10</f>
        <v>4.851176300511665</v>
      </c>
      <c r="H10" s="12">
        <v>0.25</v>
      </c>
      <c r="I10" s="10">
        <f t="shared" si="3"/>
        <v>173.42955274329202</v>
      </c>
      <c r="J10" s="10">
        <f t="shared" si="4"/>
        <v>693.71821097316808</v>
      </c>
    </row>
    <row r="11" spans="1:10" x14ac:dyDescent="0.15">
      <c r="A11" s="8" t="s">
        <v>10</v>
      </c>
      <c r="B11" s="18">
        <f t="shared" si="0"/>
        <v>9781427203250</v>
      </c>
      <c r="C11" s="18" t="str">
        <f t="shared" si="1"/>
        <v>Bill Martin Jr / Eric Carle</v>
      </c>
      <c r="D11" s="9">
        <f t="shared" si="2"/>
        <v>149</v>
      </c>
      <c r="E11" s="11" t="s">
        <v>17</v>
      </c>
      <c r="F11" s="10">
        <v>9.99</v>
      </c>
      <c r="G11" s="10">
        <f t="shared" si="5"/>
        <v>5.9194483439938672</v>
      </c>
      <c r="H11" s="12">
        <v>0.25</v>
      </c>
      <c r="I11" s="10">
        <f t="shared" si="3"/>
        <v>220.49945081377155</v>
      </c>
      <c r="J11" s="10">
        <f t="shared" si="4"/>
        <v>881.99780325508618</v>
      </c>
    </row>
    <row r="12" spans="1:10" x14ac:dyDescent="0.15">
      <c r="A12" s="8" t="s">
        <v>13</v>
      </c>
      <c r="B12" s="18">
        <f t="shared" si="0"/>
        <v>9781250759481</v>
      </c>
      <c r="C12" s="18" t="str">
        <f t="shared" si="1"/>
        <v>Natalie Portman</v>
      </c>
      <c r="D12" s="9">
        <f t="shared" si="2"/>
        <v>134</v>
      </c>
      <c r="E12" s="11" t="s">
        <v>17</v>
      </c>
      <c r="F12" s="10">
        <v>6.99</v>
      </c>
      <c r="G12" s="10">
        <f t="shared" si="5"/>
        <v>5.0445049751243785</v>
      </c>
      <c r="H12" s="12">
        <v>0.25</v>
      </c>
      <c r="I12" s="10">
        <f t="shared" si="3"/>
        <v>168.99091666666666</v>
      </c>
      <c r="J12" s="10">
        <f t="shared" si="4"/>
        <v>675.96366666666665</v>
      </c>
    </row>
    <row r="13" spans="1:10" x14ac:dyDescent="0.15">
      <c r="A13" s="8" t="s">
        <v>1</v>
      </c>
      <c r="B13" s="18">
        <f t="shared" si="0"/>
        <v>9781427228833</v>
      </c>
      <c r="C13" s="18" t="str">
        <f t="shared" si="1"/>
        <v>Nancy Tillman</v>
      </c>
      <c r="D13" s="9">
        <f t="shared" si="2"/>
        <v>175</v>
      </c>
      <c r="E13" s="11" t="s">
        <v>17</v>
      </c>
      <c r="F13" s="10">
        <v>4.99</v>
      </c>
      <c r="G13" s="10">
        <f t="shared" si="5"/>
        <v>4.3320297590012418</v>
      </c>
      <c r="H13" s="12">
        <v>0.25</v>
      </c>
      <c r="I13" s="10">
        <f t="shared" si="3"/>
        <v>189.52630195630434</v>
      </c>
      <c r="J13" s="10">
        <f t="shared" si="4"/>
        <v>758.10520782521735</v>
      </c>
    </row>
    <row r="14" spans="1:10" x14ac:dyDescent="0.15">
      <c r="A14" s="8" t="s">
        <v>42</v>
      </c>
      <c r="B14" s="18">
        <f t="shared" si="0"/>
        <v>9781427201539</v>
      </c>
      <c r="C14" s="18" t="str">
        <f t="shared" si="1"/>
        <v>William Steig</v>
      </c>
      <c r="D14" s="9">
        <f t="shared" si="2"/>
        <v>250</v>
      </c>
      <c r="E14" s="11" t="s">
        <v>17</v>
      </c>
      <c r="F14" s="10">
        <v>9.99</v>
      </c>
      <c r="G14" s="10">
        <f t="shared" si="5"/>
        <v>5.6318522666666668</v>
      </c>
      <c r="H14" s="12">
        <v>0.25</v>
      </c>
      <c r="I14" s="10">
        <f t="shared" si="3"/>
        <v>351.99076666666667</v>
      </c>
      <c r="J14" s="10">
        <f t="shared" si="4"/>
        <v>1407.9630666666667</v>
      </c>
    </row>
    <row r="15" spans="1:10" x14ac:dyDescent="0.15">
      <c r="A15" s="8" t="s">
        <v>18</v>
      </c>
      <c r="B15" s="18">
        <f t="shared" si="0"/>
        <v>9781250876751</v>
      </c>
      <c r="C15" s="18" t="str">
        <f t="shared" si="1"/>
        <v>Deborah Diesen</v>
      </c>
      <c r="D15" s="9">
        <f t="shared" si="2"/>
        <v>262</v>
      </c>
      <c r="E15" s="11" t="s">
        <v>17</v>
      </c>
      <c r="F15" s="10">
        <v>24.99</v>
      </c>
      <c r="G15" s="10">
        <f>J15/D15</f>
        <v>21.640904198473287</v>
      </c>
      <c r="H15" s="12">
        <v>0.25</v>
      </c>
      <c r="I15" s="10">
        <f t="shared" si="3"/>
        <v>1417.4792250000003</v>
      </c>
      <c r="J15" s="10">
        <f t="shared" si="4"/>
        <v>5669.9169000000011</v>
      </c>
    </row>
    <row r="16" spans="1:10" x14ac:dyDescent="0.15">
      <c r="A16" s="8" t="s">
        <v>45</v>
      </c>
      <c r="B16" s="18">
        <f t="shared" si="0"/>
        <v>9781596434028</v>
      </c>
      <c r="C16" s="18" t="str">
        <f t="shared" si="1"/>
        <v>Philip C. Stead</v>
      </c>
      <c r="D16" s="9">
        <f t="shared" si="2"/>
        <v>181</v>
      </c>
      <c r="E16" s="11" t="s">
        <v>17</v>
      </c>
      <c r="F16" s="10">
        <v>6.99</v>
      </c>
      <c r="G16" s="10">
        <f t="shared" ref="G16:G25" si="6">J16/D16</f>
        <v>5.2679917127071825</v>
      </c>
      <c r="H16" s="12">
        <v>0.25</v>
      </c>
      <c r="I16" s="10">
        <f t="shared" si="3"/>
        <v>238.37662499999999</v>
      </c>
      <c r="J16" s="10">
        <f t="shared" si="4"/>
        <v>953.50649999999996</v>
      </c>
    </row>
    <row r="17" spans="1:16" x14ac:dyDescent="0.15">
      <c r="A17" s="8" t="s">
        <v>49</v>
      </c>
      <c r="B17" s="18">
        <f t="shared" si="0"/>
        <v>9780374360979</v>
      </c>
      <c r="C17" s="18" t="str">
        <f t="shared" si="1"/>
        <v>Deborah Diesen</v>
      </c>
      <c r="D17" s="9">
        <f t="shared" si="2"/>
        <v>503</v>
      </c>
      <c r="E17" s="11" t="s">
        <v>17</v>
      </c>
      <c r="F17" s="10">
        <v>6.99</v>
      </c>
      <c r="G17" s="10">
        <f t="shared" si="6"/>
        <v>5.532252286282306</v>
      </c>
      <c r="H17" s="12">
        <v>0.25</v>
      </c>
      <c r="I17" s="10">
        <f t="shared" si="3"/>
        <v>695.68072499999994</v>
      </c>
      <c r="J17" s="10">
        <f t="shared" si="4"/>
        <v>2782.7228999999998</v>
      </c>
    </row>
    <row r="18" spans="1:16" x14ac:dyDescent="0.15">
      <c r="A18" s="8" t="s">
        <v>53</v>
      </c>
      <c r="B18" s="18">
        <f t="shared" si="0"/>
        <v>9781250203557</v>
      </c>
      <c r="C18" s="18" t="str">
        <f t="shared" si="1"/>
        <v>Carole Lindstrom</v>
      </c>
      <c r="D18" s="9">
        <f t="shared" si="2"/>
        <v>151</v>
      </c>
      <c r="E18" s="11" t="s">
        <v>17</v>
      </c>
      <c r="F18" s="10">
        <v>6.99</v>
      </c>
      <c r="G18" s="10">
        <f t="shared" si="6"/>
        <v>5.1595410596026499</v>
      </c>
      <c r="H18" s="12">
        <v>0.25</v>
      </c>
      <c r="I18" s="10">
        <f t="shared" si="3"/>
        <v>194.77267500000002</v>
      </c>
      <c r="J18" s="10">
        <f t="shared" si="4"/>
        <v>779.09070000000008</v>
      </c>
    </row>
    <row r="19" spans="1:16" x14ac:dyDescent="0.15">
      <c r="A19" s="8" t="s">
        <v>55</v>
      </c>
      <c r="B19" s="18">
        <f t="shared" si="0"/>
        <v>9781250347671</v>
      </c>
      <c r="C19" s="18" t="str">
        <f t="shared" si="1"/>
        <v>Katherine Applegate</v>
      </c>
      <c r="D19" s="9">
        <f t="shared" si="2"/>
        <v>285</v>
      </c>
      <c r="E19" s="11" t="s">
        <v>17</v>
      </c>
      <c r="F19" s="10">
        <v>6.99</v>
      </c>
      <c r="G19" s="10">
        <f t="shared" si="6"/>
        <v>4.9524021052631584</v>
      </c>
      <c r="H19" s="12">
        <v>0.25</v>
      </c>
      <c r="I19" s="10">
        <f t="shared" si="3"/>
        <v>352.85865000000001</v>
      </c>
      <c r="J19" s="10">
        <f t="shared" si="4"/>
        <v>1411.4346</v>
      </c>
    </row>
    <row r="20" spans="1:16" x14ac:dyDescent="0.15">
      <c r="A20" s="8" t="s">
        <v>56</v>
      </c>
      <c r="B20" s="18">
        <f t="shared" si="0"/>
        <v>9781250347664</v>
      </c>
      <c r="C20" s="18" t="str">
        <f t="shared" si="1"/>
        <v>Eva Chen</v>
      </c>
      <c r="D20" s="9">
        <f t="shared" si="2"/>
        <v>17</v>
      </c>
      <c r="E20" s="11" t="s">
        <v>17</v>
      </c>
      <c r="F20" s="10">
        <v>6.99</v>
      </c>
      <c r="G20" s="10">
        <f t="shared" si="6"/>
        <v>3.7578941176470586</v>
      </c>
      <c r="H20" s="12">
        <v>0.25</v>
      </c>
      <c r="I20" s="10">
        <f t="shared" si="3"/>
        <v>15.97105</v>
      </c>
      <c r="J20" s="10">
        <f t="shared" si="4"/>
        <v>63.8842</v>
      </c>
    </row>
    <row r="21" spans="1:16" x14ac:dyDescent="0.15">
      <c r="A21" s="8" t="s">
        <v>57</v>
      </c>
      <c r="B21" s="18">
        <f t="shared" si="0"/>
        <v>9781250236678</v>
      </c>
      <c r="C21" s="18" t="str">
        <f t="shared" si="1"/>
        <v>Dan Gemeinhart</v>
      </c>
      <c r="D21" s="9">
        <f t="shared" si="2"/>
        <v>38</v>
      </c>
      <c r="E21" s="11" t="s">
        <v>17</v>
      </c>
      <c r="F21" s="10">
        <v>19.989999999999998</v>
      </c>
      <c r="G21" s="10">
        <f t="shared" si="6"/>
        <v>17.458976315789474</v>
      </c>
      <c r="H21" s="12">
        <v>0.25</v>
      </c>
      <c r="I21" s="10">
        <f t="shared" si="3"/>
        <v>165.860275</v>
      </c>
      <c r="J21" s="10">
        <f t="shared" si="4"/>
        <v>663.44110000000001</v>
      </c>
    </row>
    <row r="22" spans="1:16" x14ac:dyDescent="0.15">
      <c r="A22" s="8" t="s">
        <v>61</v>
      </c>
      <c r="B22" s="18">
        <f t="shared" si="0"/>
        <v>9781250800039</v>
      </c>
      <c r="C22" s="18" t="str">
        <f t="shared" si="1"/>
        <v>Jami Gigot</v>
      </c>
      <c r="D22" s="9">
        <f t="shared" si="2"/>
        <v>96</v>
      </c>
      <c r="E22" s="11" t="s">
        <v>17</v>
      </c>
      <c r="F22" s="10">
        <v>6.99</v>
      </c>
      <c r="G22" s="10">
        <f t="shared" si="6"/>
        <v>5.788984375000001</v>
      </c>
      <c r="H22" s="12">
        <v>0.25</v>
      </c>
      <c r="I22" s="10">
        <f t="shared" si="3"/>
        <v>138.93562500000002</v>
      </c>
      <c r="J22" s="10">
        <f t="shared" si="4"/>
        <v>555.74250000000006</v>
      </c>
    </row>
    <row r="23" spans="1:16" x14ac:dyDescent="0.15">
      <c r="A23" s="8" t="s">
        <v>63</v>
      </c>
      <c r="B23" s="18">
        <f t="shared" si="0"/>
        <v>9781427207319</v>
      </c>
      <c r="C23" s="18" t="str">
        <f t="shared" si="1"/>
        <v>Laurie Keller</v>
      </c>
      <c r="D23" s="9">
        <f t="shared" si="2"/>
        <v>1</v>
      </c>
      <c r="E23" s="11" t="s">
        <v>17</v>
      </c>
      <c r="F23" s="10">
        <v>9.99</v>
      </c>
      <c r="G23" s="10">
        <f t="shared" si="6"/>
        <v>5.2910000000000004</v>
      </c>
      <c r="H23" s="12">
        <v>0.25</v>
      </c>
      <c r="I23" s="10">
        <f t="shared" si="3"/>
        <v>1.3227500000000001</v>
      </c>
      <c r="J23" s="10">
        <f t="shared" si="4"/>
        <v>5.2910000000000004</v>
      </c>
    </row>
    <row r="24" spans="1:16" x14ac:dyDescent="0.15">
      <c r="A24" s="8" t="s">
        <v>65</v>
      </c>
      <c r="B24" s="18">
        <f t="shared" si="0"/>
        <v>9781250351333</v>
      </c>
      <c r="C24" s="18" t="str">
        <f t="shared" si="1"/>
        <v>Nancy Tillman</v>
      </c>
      <c r="D24" s="9">
        <f t="shared" si="2"/>
        <v>106</v>
      </c>
      <c r="E24" s="11" t="s">
        <v>17</v>
      </c>
      <c r="F24" s="10">
        <v>6.99</v>
      </c>
      <c r="G24" s="10">
        <f t="shared" si="6"/>
        <v>5.9189509433962257</v>
      </c>
      <c r="H24" s="12">
        <v>0.25</v>
      </c>
      <c r="I24" s="10">
        <f t="shared" si="3"/>
        <v>156.85219999999998</v>
      </c>
      <c r="J24" s="10">
        <f t="shared" si="4"/>
        <v>627.40879999999993</v>
      </c>
    </row>
    <row r="25" spans="1:16" x14ac:dyDescent="0.15">
      <c r="A25" s="8" t="s">
        <v>66</v>
      </c>
      <c r="B25" s="18">
        <f t="shared" si="0"/>
        <v>9781250351340</v>
      </c>
      <c r="C25" s="18" t="str">
        <f t="shared" si="1"/>
        <v>Emmy Castner</v>
      </c>
      <c r="D25" s="9">
        <f t="shared" si="2"/>
        <v>534</v>
      </c>
      <c r="E25" s="11" t="s">
        <v>17</v>
      </c>
      <c r="F25" s="10">
        <v>9.99</v>
      </c>
      <c r="G25" s="10">
        <f t="shared" si="6"/>
        <v>8.4630076779026222</v>
      </c>
      <c r="H25" s="12">
        <v>0.25</v>
      </c>
      <c r="I25" s="10">
        <f t="shared" si="3"/>
        <v>1129.8115250000001</v>
      </c>
      <c r="J25" s="10">
        <f t="shared" si="4"/>
        <v>4519.2461000000003</v>
      </c>
    </row>
    <row r="26" spans="1:16" x14ac:dyDescent="0.15">
      <c r="B26" s="35"/>
      <c r="C26" s="35"/>
      <c r="K26" s="13"/>
      <c r="L26" s="13"/>
      <c r="M26" s="13"/>
    </row>
    <row r="27" spans="1:16" x14ac:dyDescent="0.15">
      <c r="D27" s="22">
        <f>SUM(D9:D25)</f>
        <v>3043</v>
      </c>
      <c r="E27" s="14" t="s">
        <v>31</v>
      </c>
      <c r="H27" s="23"/>
      <c r="I27" s="24">
        <f>SUM(I9:I25)</f>
        <v>5641.8824388467028</v>
      </c>
      <c r="J27" s="23"/>
      <c r="K27" s="15"/>
      <c r="L27" s="15"/>
      <c r="M27" s="15"/>
      <c r="N27" s="15"/>
    </row>
    <row r="30" spans="1:16" ht="75" customHeight="1" x14ac:dyDescent="0.15">
      <c r="A30" s="38" t="s">
        <v>25</v>
      </c>
      <c r="B30" s="39" t="s">
        <v>2</v>
      </c>
      <c r="C30" s="39" t="s">
        <v>3</v>
      </c>
      <c r="D30" s="38" t="s">
        <v>32</v>
      </c>
      <c r="E30" s="38" t="s">
        <v>33</v>
      </c>
      <c r="F30" s="38" t="s">
        <v>26</v>
      </c>
      <c r="G30" s="38" t="s">
        <v>27</v>
      </c>
      <c r="H30" s="38" t="s">
        <v>4</v>
      </c>
      <c r="I30" s="40" t="s">
        <v>41</v>
      </c>
      <c r="J30" s="40" t="s">
        <v>43</v>
      </c>
      <c r="K30" s="38" t="s">
        <v>34</v>
      </c>
      <c r="L30" s="41" t="s">
        <v>28</v>
      </c>
      <c r="M30" s="38" t="s">
        <v>35</v>
      </c>
      <c r="N30" s="38" t="s">
        <v>36</v>
      </c>
      <c r="O30" s="38" t="s">
        <v>29</v>
      </c>
      <c r="P30" s="38" t="s">
        <v>30</v>
      </c>
    </row>
    <row r="31" spans="1:16" x14ac:dyDescent="0.15">
      <c r="A31" s="8" t="s">
        <v>19</v>
      </c>
      <c r="B31" s="18">
        <f>IFERROR(VLOOKUP(A31,Sheet2!$A$4:$E$80,2,FALSE),0)</f>
        <v>9781427226563</v>
      </c>
      <c r="C31" s="18" t="str">
        <f>IFERROR(VLOOKUP(A31,Sheet2!$A$4:$E$80,3,FALSE),0)</f>
        <v>Nick Bruel</v>
      </c>
      <c r="D31" s="8" t="s">
        <v>40</v>
      </c>
      <c r="E31" s="11" t="s">
        <v>38</v>
      </c>
      <c r="F31" s="8">
        <v>2</v>
      </c>
      <c r="G31" s="31" t="s">
        <v>15</v>
      </c>
      <c r="H31" s="10" cm="1">
        <f t="array" ref="H31">INDEX(Sheet2!$D$5:$D$1020,MATCH(NEW!A31&amp;NEW!G31,Sheet2!$A$5:$A$1020&amp;Sheet2!$E$5:$E$1020,0))</f>
        <v>5.99</v>
      </c>
      <c r="I31" s="10">
        <f t="shared" ref="I31:I94" si="7">H31*F31</f>
        <v>11.98</v>
      </c>
      <c r="J31" s="10">
        <f t="shared" ref="J31:J32" si="8">K31/F31</f>
        <v>4.9749999999999996</v>
      </c>
      <c r="K31" s="32">
        <v>9.9499999999999993</v>
      </c>
      <c r="L31" s="33">
        <v>0.25</v>
      </c>
      <c r="M31" s="32">
        <f>L31*K31</f>
        <v>2.4874999999999998</v>
      </c>
      <c r="N31" s="27">
        <v>1.27</v>
      </c>
      <c r="O31" s="32">
        <f t="shared" ref="O31:O53" si="9">M31*N31</f>
        <v>3.159125</v>
      </c>
      <c r="P31" s="32">
        <f t="shared" ref="P31:P81" si="10">N31*K31</f>
        <v>12.6365</v>
      </c>
    </row>
    <row r="32" spans="1:16" x14ac:dyDescent="0.15">
      <c r="A32" s="8" t="s">
        <v>19</v>
      </c>
      <c r="B32" s="18">
        <f>IFERROR(VLOOKUP(A32,Sheet2!$A$4:$E$80,2,FALSE),0)</f>
        <v>9781427226563</v>
      </c>
      <c r="C32" s="18" t="str">
        <f>IFERROR(VLOOKUP(A32,Sheet2!$A$4:$E$80,3,FALSE),0)</f>
        <v>Nick Bruel</v>
      </c>
      <c r="D32" s="8" t="s">
        <v>40</v>
      </c>
      <c r="E32" s="11" t="s">
        <v>38</v>
      </c>
      <c r="F32" s="8">
        <v>16</v>
      </c>
      <c r="G32" s="31" t="s">
        <v>17</v>
      </c>
      <c r="H32" s="10" cm="1">
        <f t="array" ref="H32">INDEX(Sheet2!$D$5:$D$1020,MATCH(NEW!A32&amp;NEW!G32,Sheet2!$A$5:$A$1020&amp;Sheet2!$E$5:$E$1020,0))</f>
        <v>6.99</v>
      </c>
      <c r="I32" s="10">
        <f t="shared" si="7"/>
        <v>111.84</v>
      </c>
      <c r="J32" s="10">
        <f t="shared" si="8"/>
        <v>6.5912499999999996</v>
      </c>
      <c r="K32" s="32">
        <v>105.46</v>
      </c>
      <c r="L32" s="33">
        <v>0.25</v>
      </c>
      <c r="M32" s="32">
        <f>L32*K32</f>
        <v>26.364999999999998</v>
      </c>
      <c r="N32" s="27">
        <v>1</v>
      </c>
      <c r="O32" s="32">
        <f t="shared" si="9"/>
        <v>26.364999999999998</v>
      </c>
      <c r="P32" s="32">
        <f t="shared" si="10"/>
        <v>105.46</v>
      </c>
    </row>
    <row r="33" spans="1:16" x14ac:dyDescent="0.15">
      <c r="A33" s="8" t="s">
        <v>9</v>
      </c>
      <c r="B33" s="18">
        <f>IFERROR(VLOOKUP(A33,Sheet2!$A$4:$E$80,2,FALSE),0)</f>
        <v>9781427213631</v>
      </c>
      <c r="C33" s="18" t="str">
        <f>IFERROR(VLOOKUP(A33,Sheet2!$A$4:$E$80,3,FALSE),0)</f>
        <v>Nick Bruel</v>
      </c>
      <c r="D33" s="8" t="s">
        <v>40</v>
      </c>
      <c r="E33" s="11" t="s">
        <v>38</v>
      </c>
      <c r="F33" s="8">
        <v>3</v>
      </c>
      <c r="G33" s="31" t="s">
        <v>20</v>
      </c>
      <c r="H33" s="10" cm="1">
        <f t="array" ref="H33">INDEX(Sheet2!$D$5:$D$1020,MATCH(NEW!A33&amp;NEW!G33,Sheet2!$A$5:$A$1020&amp;Sheet2!$E$5:$E$1020,0))</f>
        <v>8.99</v>
      </c>
      <c r="I33" s="10">
        <f t="shared" si="7"/>
        <v>26.97</v>
      </c>
      <c r="J33" s="10">
        <f>K33/F33</f>
        <v>4.3</v>
      </c>
      <c r="K33" s="32">
        <v>12.9</v>
      </c>
      <c r="L33" s="33">
        <v>0.25</v>
      </c>
      <c r="M33" s="32">
        <f t="shared" ref="M33" si="11">L33*K33</f>
        <v>3.2250000000000001</v>
      </c>
      <c r="N33" s="27">
        <v>0.74</v>
      </c>
      <c r="O33" s="32">
        <f t="shared" si="9"/>
        <v>2.3864999999999998</v>
      </c>
      <c r="P33" s="32">
        <f t="shared" si="10"/>
        <v>9.5459999999999994</v>
      </c>
    </row>
    <row r="34" spans="1:16" x14ac:dyDescent="0.15">
      <c r="A34" s="8" t="s">
        <v>9</v>
      </c>
      <c r="B34" s="18">
        <f>IFERROR(VLOOKUP(A34,Sheet2!$A$4:$E$80,2,FALSE),0)</f>
        <v>9781427213631</v>
      </c>
      <c r="C34" s="18" t="str">
        <f>IFERROR(VLOOKUP(A34,Sheet2!$A$4:$E$80,3,FALSE),0)</f>
        <v>Nick Bruel</v>
      </c>
      <c r="D34" s="8" t="s">
        <v>40</v>
      </c>
      <c r="E34" s="11" t="s">
        <v>38</v>
      </c>
      <c r="F34" s="8">
        <v>2</v>
      </c>
      <c r="G34" s="31" t="s">
        <v>16</v>
      </c>
      <c r="H34" s="10" cm="1">
        <f t="array" ref="H34">INDEX(Sheet2!$D$5:$D$1020,MATCH(NEW!A34&amp;NEW!G34,Sheet2!$A$5:$A$1020&amp;Sheet2!$E$5:$E$1020,0))</f>
        <v>6.99</v>
      </c>
      <c r="I34" s="10">
        <f t="shared" si="7"/>
        <v>13.98</v>
      </c>
      <c r="J34" s="10">
        <f t="shared" ref="J34" si="12">K34/F34</f>
        <v>5.1300000000000008</v>
      </c>
      <c r="K34" s="32">
        <v>10.260000000000002</v>
      </c>
      <c r="L34" s="33">
        <v>0.25</v>
      </c>
      <c r="M34" s="32">
        <f t="shared" ref="M34" si="13">L34*K34</f>
        <v>2.5650000000000004</v>
      </c>
      <c r="N34" s="27">
        <v>1.0900000000000001</v>
      </c>
      <c r="O34" s="32">
        <f t="shared" ref="O34" si="14">M34*N34</f>
        <v>2.7958500000000006</v>
      </c>
      <c r="P34" s="32">
        <f t="shared" si="10"/>
        <v>11.183400000000002</v>
      </c>
    </row>
    <row r="35" spans="1:16" x14ac:dyDescent="0.15">
      <c r="A35" s="8" t="s">
        <v>9</v>
      </c>
      <c r="B35" s="18">
        <f>IFERROR(VLOOKUP(A35,Sheet2!$A$4:$E$80,2,FALSE),0)</f>
        <v>9781427213631</v>
      </c>
      <c r="C35" s="18" t="str">
        <f>IFERROR(VLOOKUP(A35,Sheet2!$A$4:$E$80,3,FALSE),0)</f>
        <v>Nick Bruel</v>
      </c>
      <c r="D35" s="8" t="s">
        <v>40</v>
      </c>
      <c r="E35" s="11" t="s">
        <v>38</v>
      </c>
      <c r="F35" s="8">
        <v>1</v>
      </c>
      <c r="G35" s="31" t="s">
        <v>15</v>
      </c>
      <c r="H35" s="10" cm="1">
        <f t="array" ref="H35">INDEX(Sheet2!$D$5:$D$1020,MATCH(NEW!A35&amp;NEW!G35,Sheet2!$A$5:$A$1020&amp;Sheet2!$E$5:$E$1020,0))</f>
        <v>5.99</v>
      </c>
      <c r="I35" s="10">
        <f t="shared" si="7"/>
        <v>5.99</v>
      </c>
      <c r="J35" s="10">
        <f t="shared" ref="J35:J41" si="15">K35/F35</f>
        <v>6.07</v>
      </c>
      <c r="K35" s="32">
        <v>6.07</v>
      </c>
      <c r="L35" s="33">
        <v>0.25</v>
      </c>
      <c r="M35" s="32">
        <f t="shared" ref="M35:M41" si="16">L35*K35</f>
        <v>1.5175000000000001</v>
      </c>
      <c r="N35" s="27">
        <v>1.27</v>
      </c>
      <c r="O35" s="32">
        <f t="shared" si="9"/>
        <v>1.9272250000000002</v>
      </c>
      <c r="P35" s="32">
        <f t="shared" si="10"/>
        <v>7.7089000000000008</v>
      </c>
    </row>
    <row r="36" spans="1:16" x14ac:dyDescent="0.15">
      <c r="A36" s="8" t="s">
        <v>9</v>
      </c>
      <c r="B36" s="18">
        <f>IFERROR(VLOOKUP(A36,Sheet2!$A$4:$E$80,2,FALSE),0)</f>
        <v>9781427213631</v>
      </c>
      <c r="C36" s="18" t="str">
        <f>IFERROR(VLOOKUP(A36,Sheet2!$A$4:$E$80,3,FALSE),0)</f>
        <v>Nick Bruel</v>
      </c>
      <c r="D36" s="8" t="s">
        <v>40</v>
      </c>
      <c r="E36" s="11" t="s">
        <v>38</v>
      </c>
      <c r="F36" s="8">
        <v>18</v>
      </c>
      <c r="G36" s="31" t="s">
        <v>17</v>
      </c>
      <c r="H36" s="10" cm="1">
        <f t="array" ref="H36">INDEX(Sheet2!$D$5:$D$1020,MATCH(NEW!A36&amp;NEW!G36,Sheet2!$A$5:$A$1020&amp;Sheet2!$E$5:$E$1020,0))</f>
        <v>6.99</v>
      </c>
      <c r="I36" s="10">
        <f t="shared" si="7"/>
        <v>125.82000000000001</v>
      </c>
      <c r="J36" s="10">
        <f t="shared" si="15"/>
        <v>6.1594444444444445</v>
      </c>
      <c r="K36" s="32">
        <v>110.87</v>
      </c>
      <c r="L36" s="33">
        <v>0.25</v>
      </c>
      <c r="M36" s="32">
        <f t="shared" si="16"/>
        <v>27.717500000000001</v>
      </c>
      <c r="N36" s="32">
        <v>1</v>
      </c>
      <c r="O36" s="32">
        <f t="shared" si="9"/>
        <v>27.717500000000001</v>
      </c>
      <c r="P36" s="32">
        <f t="shared" si="10"/>
        <v>110.87</v>
      </c>
    </row>
    <row r="37" spans="1:16" x14ac:dyDescent="0.15">
      <c r="A37" s="8" t="s">
        <v>9</v>
      </c>
      <c r="B37" s="18">
        <f>IFERROR(VLOOKUP(A37,Sheet2!$A$4:$E$80,2,FALSE),0)</f>
        <v>9781427213631</v>
      </c>
      <c r="C37" s="18" t="str">
        <f>IFERROR(VLOOKUP(A37,Sheet2!$A$4:$E$80,3,FALSE),0)</f>
        <v>Nick Bruel</v>
      </c>
      <c r="D37" s="8" t="s">
        <v>40</v>
      </c>
      <c r="E37" s="11" t="s">
        <v>39</v>
      </c>
      <c r="F37" s="8">
        <v>1</v>
      </c>
      <c r="G37" s="31" t="s">
        <v>16</v>
      </c>
      <c r="H37" s="10" cm="1">
        <f t="array" ref="H37">INDEX(Sheet2!$D$5:$D$1020,MATCH(NEW!A37&amp;NEW!G37,Sheet2!$A$5:$A$1020&amp;Sheet2!$E$5:$E$1020,0))</f>
        <v>6.99</v>
      </c>
      <c r="I37" s="10">
        <f t="shared" ref="I37:I38" si="17">H37*F37</f>
        <v>6.99</v>
      </c>
      <c r="J37" s="10">
        <f t="shared" ref="J37:J38" si="18">K37/F37</f>
        <v>4.08</v>
      </c>
      <c r="K37" s="32">
        <v>4.08</v>
      </c>
      <c r="L37" s="33">
        <v>0.25</v>
      </c>
      <c r="M37" s="32">
        <f t="shared" ref="M37:M38" si="19">L37*K37</f>
        <v>1.02</v>
      </c>
      <c r="N37" s="27">
        <v>1.0900000000000001</v>
      </c>
      <c r="O37" s="32">
        <f t="shared" ref="O37:O38" si="20">M37*N37</f>
        <v>1.1118000000000001</v>
      </c>
      <c r="P37" s="32">
        <f t="shared" ref="P37:P38" si="21">N37*K37</f>
        <v>4.4472000000000005</v>
      </c>
    </row>
    <row r="38" spans="1:16" x14ac:dyDescent="0.15">
      <c r="A38" s="8" t="s">
        <v>9</v>
      </c>
      <c r="B38" s="18">
        <f>IFERROR(VLOOKUP(A38,Sheet2!$A$4:$E$80,2,FALSE),0)</f>
        <v>9781427213631</v>
      </c>
      <c r="C38" s="18" t="str">
        <f>IFERROR(VLOOKUP(A38,Sheet2!$A$4:$E$80,3,FALSE),0)</f>
        <v>Nick Bruel</v>
      </c>
      <c r="D38" s="8" t="s">
        <v>40</v>
      </c>
      <c r="E38" s="11" t="s">
        <v>39</v>
      </c>
      <c r="F38" s="8">
        <v>1</v>
      </c>
      <c r="G38" s="31" t="s">
        <v>15</v>
      </c>
      <c r="H38" s="10" cm="1">
        <f t="array" ref="H38">INDEX(Sheet2!$D$5:$D$1020,MATCH(NEW!A38&amp;NEW!G38,Sheet2!$A$5:$A$1020&amp;Sheet2!$E$5:$E$1020,0))</f>
        <v>5.99</v>
      </c>
      <c r="I38" s="10">
        <f t="shared" si="17"/>
        <v>5.99</v>
      </c>
      <c r="J38" s="10">
        <f t="shared" si="18"/>
        <v>3.49</v>
      </c>
      <c r="K38" s="32">
        <v>3.49</v>
      </c>
      <c r="L38" s="33">
        <v>0.25</v>
      </c>
      <c r="M38" s="32">
        <f t="shared" si="19"/>
        <v>0.87250000000000005</v>
      </c>
      <c r="N38" s="27">
        <v>1.27</v>
      </c>
      <c r="O38" s="32">
        <f t="shared" si="20"/>
        <v>1.1080750000000001</v>
      </c>
      <c r="P38" s="32">
        <f t="shared" si="21"/>
        <v>4.4323000000000006</v>
      </c>
    </row>
    <row r="39" spans="1:16" x14ac:dyDescent="0.15">
      <c r="A39" s="8" t="s">
        <v>10</v>
      </c>
      <c r="B39" s="18">
        <f>IFERROR(VLOOKUP(A39,Sheet2!$A$4:$E$80,2,FALSE),0)</f>
        <v>9781427203250</v>
      </c>
      <c r="C39" s="18" t="str">
        <f>IFERROR(VLOOKUP(A39,Sheet2!$A$4:$E$80,3,FALSE),0)</f>
        <v>Bill Martin Jr / Eric Carle</v>
      </c>
      <c r="D39" s="8" t="s">
        <v>40</v>
      </c>
      <c r="E39" s="11" t="s">
        <v>48</v>
      </c>
      <c r="F39" s="8">
        <v>5</v>
      </c>
      <c r="G39" s="31" t="s">
        <v>20</v>
      </c>
      <c r="H39" s="10" cm="1">
        <f t="array" ref="H39">INDEX(Sheet2!$D$5:$D$1020,MATCH(NEW!A39&amp;NEW!G39,Sheet2!$A$5:$A$1020&amp;Sheet2!$E$5:$E$1020,0))</f>
        <v>12.99</v>
      </c>
      <c r="I39" s="10">
        <f t="shared" si="7"/>
        <v>64.95</v>
      </c>
      <c r="J39" s="10">
        <f t="shared" si="15"/>
        <v>7.9099999999999993</v>
      </c>
      <c r="K39" s="32">
        <v>39.549999999999997</v>
      </c>
      <c r="L39" s="33">
        <v>0.25</v>
      </c>
      <c r="M39" s="32">
        <f t="shared" si="16"/>
        <v>9.8874999999999993</v>
      </c>
      <c r="N39" s="27">
        <v>0.74</v>
      </c>
      <c r="O39" s="32">
        <f t="shared" si="9"/>
        <v>7.316749999999999</v>
      </c>
      <c r="P39" s="32">
        <f t="shared" si="10"/>
        <v>29.266999999999996</v>
      </c>
    </row>
    <row r="40" spans="1:16" x14ac:dyDescent="0.15">
      <c r="A40" s="8" t="s">
        <v>10</v>
      </c>
      <c r="B40" s="18">
        <f>IFERROR(VLOOKUP(A40,Sheet2!$A$4:$E$80,2,FALSE),0)</f>
        <v>9781427203250</v>
      </c>
      <c r="C40" s="18" t="str">
        <f>IFERROR(VLOOKUP(A40,Sheet2!$A$4:$E$80,3,FALSE),0)</f>
        <v>Bill Martin Jr / Eric Carle</v>
      </c>
      <c r="D40" s="8" t="s">
        <v>40</v>
      </c>
      <c r="E40" s="11" t="s">
        <v>38</v>
      </c>
      <c r="F40" s="8">
        <v>3</v>
      </c>
      <c r="G40" s="31" t="s">
        <v>16</v>
      </c>
      <c r="H40" s="10" cm="1">
        <f t="array" ref="H40">INDEX(Sheet2!$D$5:$D$1020,MATCH(NEW!A40&amp;NEW!G40,Sheet2!$A$5:$A$1020&amp;Sheet2!$E$5:$E$1020,0))</f>
        <v>9.99</v>
      </c>
      <c r="I40" s="10">
        <f t="shared" si="7"/>
        <v>29.97</v>
      </c>
      <c r="J40" s="10">
        <f t="shared" si="15"/>
        <v>8.5400000000000009</v>
      </c>
      <c r="K40" s="32">
        <v>25.62</v>
      </c>
      <c r="L40" s="33">
        <v>0.25</v>
      </c>
      <c r="M40" s="32">
        <f t="shared" si="16"/>
        <v>6.4050000000000002</v>
      </c>
      <c r="N40" s="27">
        <v>1.0900000000000001</v>
      </c>
      <c r="O40" s="32">
        <f t="shared" si="9"/>
        <v>6.9814500000000006</v>
      </c>
      <c r="P40" s="32">
        <f t="shared" si="10"/>
        <v>27.925800000000002</v>
      </c>
    </row>
    <row r="41" spans="1:16" x14ac:dyDescent="0.15">
      <c r="A41" s="8" t="s">
        <v>10</v>
      </c>
      <c r="B41" s="18">
        <f>IFERROR(VLOOKUP(A41,Sheet2!$A$4:$E$80,2,FALSE),0)</f>
        <v>9781427203250</v>
      </c>
      <c r="C41" s="18" t="str">
        <f>IFERROR(VLOOKUP(A41,Sheet2!$A$4:$E$80,3,FALSE),0)</f>
        <v>Bill Martin Jr / Eric Carle</v>
      </c>
      <c r="D41" s="8" t="s">
        <v>40</v>
      </c>
      <c r="E41" s="11" t="s">
        <v>38</v>
      </c>
      <c r="F41" s="8">
        <v>41</v>
      </c>
      <c r="G41" s="31" t="s">
        <v>15</v>
      </c>
      <c r="H41" s="10" cm="1">
        <f t="array" ref="H41">INDEX(Sheet2!$D$5:$D$1020,MATCH(NEW!A41&amp;NEW!G41,Sheet2!$A$5:$A$1020&amp;Sheet2!$E$5:$E$1020,0))</f>
        <v>7.99</v>
      </c>
      <c r="I41" s="10">
        <f t="shared" si="7"/>
        <v>327.59000000000003</v>
      </c>
      <c r="J41" s="10">
        <f t="shared" si="15"/>
        <v>6.0990243902439021</v>
      </c>
      <c r="K41" s="32">
        <v>250.06</v>
      </c>
      <c r="L41" s="33">
        <v>0.25</v>
      </c>
      <c r="M41" s="32">
        <f t="shared" si="16"/>
        <v>62.515000000000001</v>
      </c>
      <c r="N41" s="27">
        <v>1.27</v>
      </c>
      <c r="O41" s="32">
        <f t="shared" si="9"/>
        <v>79.394050000000007</v>
      </c>
      <c r="P41" s="32">
        <f t="shared" si="10"/>
        <v>317.57620000000003</v>
      </c>
    </row>
    <row r="42" spans="1:16" x14ac:dyDescent="0.15">
      <c r="A42" s="8" t="s">
        <v>10</v>
      </c>
      <c r="B42" s="18">
        <f>IFERROR(VLOOKUP(A42,Sheet2!$A$4:$E$80,2,FALSE),0)</f>
        <v>9781427203250</v>
      </c>
      <c r="C42" s="18" t="str">
        <f>IFERROR(VLOOKUP(A42,Sheet2!$A$4:$E$80,3,FALSE),0)</f>
        <v>Bill Martin Jr / Eric Carle</v>
      </c>
      <c r="D42" s="8" t="s">
        <v>40</v>
      </c>
      <c r="E42" s="11" t="s">
        <v>39</v>
      </c>
      <c r="F42" s="8">
        <v>10</v>
      </c>
      <c r="G42" s="31" t="s">
        <v>20</v>
      </c>
      <c r="H42" s="10" cm="1">
        <f t="array" ref="H42">INDEX(Sheet2!$D$5:$D$1020,MATCH(NEW!A42&amp;NEW!G42,Sheet2!$A$5:$A$1020&amp;Sheet2!$E$5:$E$1020,0))</f>
        <v>12.99</v>
      </c>
      <c r="I42" s="10">
        <f t="shared" si="7"/>
        <v>129.9</v>
      </c>
      <c r="J42" s="10">
        <f t="shared" ref="J42" si="22">K42/F42</f>
        <v>5.1310000000000002</v>
      </c>
      <c r="K42" s="32">
        <v>51.31</v>
      </c>
      <c r="L42" s="33">
        <v>0.25</v>
      </c>
      <c r="M42" s="32">
        <f t="shared" ref="M42" si="23">L42*K42</f>
        <v>12.827500000000001</v>
      </c>
      <c r="N42" s="27">
        <v>0.74</v>
      </c>
      <c r="O42" s="32">
        <f t="shared" ref="O42" si="24">M42*N42</f>
        <v>9.4923500000000001</v>
      </c>
      <c r="P42" s="32">
        <f t="shared" ref="P42" si="25">N42*K42</f>
        <v>37.9694</v>
      </c>
    </row>
    <row r="43" spans="1:16" x14ac:dyDescent="0.15">
      <c r="A43" s="8" t="s">
        <v>13</v>
      </c>
      <c r="B43" s="18">
        <f>IFERROR(VLOOKUP(A43,Sheet2!$A$4:$E$80,2,FALSE),0)</f>
        <v>9781250759481</v>
      </c>
      <c r="C43" s="18" t="str">
        <f>IFERROR(VLOOKUP(A43,Sheet2!$A$4:$E$80,3,FALSE),0)</f>
        <v>Natalie Portman</v>
      </c>
      <c r="D43" s="8" t="s">
        <v>40</v>
      </c>
      <c r="E43" s="11" t="s">
        <v>38</v>
      </c>
      <c r="F43" s="8">
        <v>4</v>
      </c>
      <c r="G43" s="31" t="s">
        <v>20</v>
      </c>
      <c r="H43" s="10" cm="1">
        <f t="array" ref="H43">INDEX(Sheet2!$D$5:$D$1020,MATCH(NEW!A43&amp;NEW!G43,Sheet2!$A$5:$A$1020&amp;Sheet2!$E$5:$E$1020,0))</f>
        <v>8.99</v>
      </c>
      <c r="I43" s="10">
        <f t="shared" si="7"/>
        <v>35.96</v>
      </c>
      <c r="J43" s="10">
        <f t="shared" ref="J43:J44" si="26">K43/F43</f>
        <v>4.8049999999999997</v>
      </c>
      <c r="K43" s="32">
        <v>19.22</v>
      </c>
      <c r="L43" s="33">
        <v>0.25</v>
      </c>
      <c r="M43" s="32">
        <f t="shared" ref="M43:M44" si="27">L43*K43</f>
        <v>4.8049999999999997</v>
      </c>
      <c r="N43" s="27">
        <v>0.74</v>
      </c>
      <c r="O43" s="32">
        <f t="shared" si="9"/>
        <v>3.5556999999999999</v>
      </c>
      <c r="P43" s="32">
        <f t="shared" si="10"/>
        <v>14.222799999999999</v>
      </c>
    </row>
    <row r="44" spans="1:16" x14ac:dyDescent="0.15">
      <c r="A44" s="8" t="s">
        <v>13</v>
      </c>
      <c r="B44" s="18">
        <f>IFERROR(VLOOKUP(A44,Sheet2!$A$4:$E$80,2,FALSE),0)</f>
        <v>9781250759481</v>
      </c>
      <c r="C44" s="18" t="str">
        <f>IFERROR(VLOOKUP(A44,Sheet2!$A$4:$E$80,3,FALSE),0)</f>
        <v>Natalie Portman</v>
      </c>
      <c r="D44" s="8" t="s">
        <v>40</v>
      </c>
      <c r="E44" s="11" t="s">
        <v>38</v>
      </c>
      <c r="F44" s="8">
        <v>27</v>
      </c>
      <c r="G44" s="31" t="s">
        <v>17</v>
      </c>
      <c r="H44" s="10" cm="1">
        <f t="array" ref="H44">INDEX(Sheet2!$D$5:$D$1020,MATCH(NEW!A44&amp;NEW!G44,Sheet2!$A$5:$A$1020&amp;Sheet2!$E$5:$E$1020,0))</f>
        <v>6.99</v>
      </c>
      <c r="I44" s="10">
        <f t="shared" si="7"/>
        <v>188.73000000000002</v>
      </c>
      <c r="J44" s="10">
        <f t="shared" si="26"/>
        <v>6.4144444444444444</v>
      </c>
      <c r="K44" s="32">
        <v>173.19</v>
      </c>
      <c r="L44" s="33">
        <v>0.25</v>
      </c>
      <c r="M44" s="32">
        <f t="shared" si="27"/>
        <v>43.297499999999999</v>
      </c>
      <c r="N44" s="32">
        <v>1</v>
      </c>
      <c r="O44" s="32">
        <f t="shared" si="9"/>
        <v>43.297499999999999</v>
      </c>
      <c r="P44" s="32">
        <f t="shared" si="10"/>
        <v>173.19</v>
      </c>
    </row>
    <row r="45" spans="1:16" x14ac:dyDescent="0.15">
      <c r="A45" s="8" t="s">
        <v>1</v>
      </c>
      <c r="B45" s="18">
        <f>IFERROR(VLOOKUP(A45,Sheet2!$A$4:$E$80,2,FALSE),0)</f>
        <v>9781427228833</v>
      </c>
      <c r="C45" s="18" t="str">
        <f>IFERROR(VLOOKUP(A45,Sheet2!$A$4:$E$80,3,FALSE),0)</f>
        <v>Nancy Tillman</v>
      </c>
      <c r="D45" s="8" t="s">
        <v>40</v>
      </c>
      <c r="E45" s="11" t="s">
        <v>48</v>
      </c>
      <c r="F45" s="8">
        <v>10</v>
      </c>
      <c r="G45" s="31" t="s">
        <v>17</v>
      </c>
      <c r="H45" s="10" cm="1">
        <f t="array" ref="H45">INDEX(Sheet2!$D$5:$D$1020,MATCH(NEW!A45&amp;NEW!G45,Sheet2!$A$5:$A$1020&amp;Sheet2!$E$5:$E$1020,0))</f>
        <v>4.99</v>
      </c>
      <c r="I45" s="10">
        <f t="shared" si="7"/>
        <v>49.900000000000006</v>
      </c>
      <c r="J45" s="10">
        <f t="shared" ref="J45:J49" si="28">K45/F45</f>
        <v>5.6150000000000002</v>
      </c>
      <c r="K45" s="32">
        <v>56.15</v>
      </c>
      <c r="L45" s="33">
        <v>0.25</v>
      </c>
      <c r="M45" s="32">
        <f t="shared" ref="M45:M49" si="29">L45*K45</f>
        <v>14.0375</v>
      </c>
      <c r="N45" s="32">
        <v>1</v>
      </c>
      <c r="O45" s="32">
        <f t="shared" si="9"/>
        <v>14.0375</v>
      </c>
      <c r="P45" s="32">
        <f t="shared" si="10"/>
        <v>56.15</v>
      </c>
    </row>
    <row r="46" spans="1:16" x14ac:dyDescent="0.15">
      <c r="A46" s="8" t="s">
        <v>1</v>
      </c>
      <c r="B46" s="18">
        <f>IFERROR(VLOOKUP(A46,Sheet2!$A$4:$E$80,2,FALSE),0)</f>
        <v>9781427228833</v>
      </c>
      <c r="C46" s="18" t="str">
        <f>IFERROR(VLOOKUP(A46,Sheet2!$A$4:$E$80,3,FALSE),0)</f>
        <v>Nancy Tillman</v>
      </c>
      <c r="D46" s="8" t="s">
        <v>40</v>
      </c>
      <c r="E46" s="11" t="s">
        <v>38</v>
      </c>
      <c r="F46" s="8">
        <v>3</v>
      </c>
      <c r="G46" s="31" t="s">
        <v>20</v>
      </c>
      <c r="H46" s="10" cm="1">
        <f t="array" ref="H46">INDEX(Sheet2!$D$5:$D$1020,MATCH(NEW!A46&amp;NEW!G46,Sheet2!$A$5:$A$1020&amp;Sheet2!$E$5:$E$1020,0))</f>
        <v>6.99</v>
      </c>
      <c r="I46" s="10">
        <f t="shared" si="7"/>
        <v>20.97</v>
      </c>
      <c r="J46" s="10">
        <f t="shared" si="28"/>
        <v>3.65</v>
      </c>
      <c r="K46" s="32">
        <v>10.95</v>
      </c>
      <c r="L46" s="33">
        <v>0.25</v>
      </c>
      <c r="M46" s="32">
        <f t="shared" si="29"/>
        <v>2.7374999999999998</v>
      </c>
      <c r="N46" s="27">
        <v>0.74</v>
      </c>
      <c r="O46" s="32">
        <f t="shared" si="9"/>
        <v>2.0257499999999999</v>
      </c>
      <c r="P46" s="32">
        <f t="shared" si="10"/>
        <v>8.1029999999999998</v>
      </c>
    </row>
    <row r="47" spans="1:16" x14ac:dyDescent="0.15">
      <c r="A47" s="8" t="s">
        <v>1</v>
      </c>
      <c r="B47" s="18">
        <f>IFERROR(VLOOKUP(A47,Sheet2!$A$4:$E$80,2,FALSE),0)</f>
        <v>9781427228833</v>
      </c>
      <c r="C47" s="18" t="str">
        <f>IFERROR(VLOOKUP(A47,Sheet2!$A$4:$E$80,3,FALSE),0)</f>
        <v>Nancy Tillman</v>
      </c>
      <c r="D47" s="8" t="s">
        <v>40</v>
      </c>
      <c r="E47" s="11" t="s">
        <v>38</v>
      </c>
      <c r="F47" s="8">
        <v>2</v>
      </c>
      <c r="G47" s="31" t="s">
        <v>16</v>
      </c>
      <c r="H47" s="10" cm="1">
        <f t="array" ref="H47">INDEX(Sheet2!$D$5:$D$1020,MATCH(NEW!A47&amp;NEW!G47,Sheet2!$A$5:$A$1020&amp;Sheet2!$E$5:$E$1020,0))</f>
        <v>4.99</v>
      </c>
      <c r="I47" s="10">
        <f t="shared" si="7"/>
        <v>9.98</v>
      </c>
      <c r="J47" s="10">
        <f t="shared" ref="J47" si="30">K47/F47</f>
        <v>5.8250000000000002</v>
      </c>
      <c r="K47" s="32">
        <v>11.65</v>
      </c>
      <c r="L47" s="33">
        <v>0.25</v>
      </c>
      <c r="M47" s="32">
        <f t="shared" ref="M47" si="31">L47*K47</f>
        <v>2.9125000000000001</v>
      </c>
      <c r="N47" s="27">
        <v>1.0900000000000001</v>
      </c>
      <c r="O47" s="32">
        <f t="shared" ref="O47" si="32">M47*N47</f>
        <v>3.1746250000000003</v>
      </c>
      <c r="P47" s="32">
        <f t="shared" ref="P47" si="33">N47*K47</f>
        <v>12.698500000000001</v>
      </c>
    </row>
    <row r="48" spans="1:16" x14ac:dyDescent="0.15">
      <c r="A48" s="8" t="s">
        <v>1</v>
      </c>
      <c r="B48" s="18">
        <f>IFERROR(VLOOKUP(A48,Sheet2!$A$4:$E$80,2,FALSE),0)</f>
        <v>9781427228833</v>
      </c>
      <c r="C48" s="18" t="str">
        <f>IFERROR(VLOOKUP(A48,Sheet2!$A$4:$E$80,3,FALSE),0)</f>
        <v>Nancy Tillman</v>
      </c>
      <c r="D48" s="8" t="s">
        <v>40</v>
      </c>
      <c r="E48" s="11" t="s">
        <v>38</v>
      </c>
      <c r="F48" s="8">
        <v>27</v>
      </c>
      <c r="G48" s="31" t="s">
        <v>15</v>
      </c>
      <c r="H48" s="10" cm="1">
        <f t="array" ref="H48">INDEX(Sheet2!$D$5:$D$1020,MATCH(NEW!A48&amp;NEW!G48,Sheet2!$A$5:$A$1020&amp;Sheet2!$E$5:$E$1020,0))</f>
        <v>3.99</v>
      </c>
      <c r="I48" s="10">
        <f t="shared" si="7"/>
        <v>107.73</v>
      </c>
      <c r="J48" s="10">
        <f>K48/F48</f>
        <v>3.2014814814814816</v>
      </c>
      <c r="K48" s="32">
        <v>86.44</v>
      </c>
      <c r="L48" s="33">
        <v>0.25</v>
      </c>
      <c r="M48" s="32">
        <f>L48*K48</f>
        <v>21.61</v>
      </c>
      <c r="N48" s="27">
        <v>1.27</v>
      </c>
      <c r="O48" s="32">
        <f t="shared" si="9"/>
        <v>27.444700000000001</v>
      </c>
      <c r="P48" s="32">
        <f t="shared" si="10"/>
        <v>109.7788</v>
      </c>
    </row>
    <row r="49" spans="1:16" x14ac:dyDescent="0.15">
      <c r="A49" s="8" t="s">
        <v>1</v>
      </c>
      <c r="B49" s="18">
        <f>IFERROR(VLOOKUP(A49,Sheet2!$A$4:$E$80,2,FALSE),0)</f>
        <v>9781427228833</v>
      </c>
      <c r="C49" s="18" t="str">
        <f>IFERROR(VLOOKUP(A49,Sheet2!$A$4:$E$80,3,FALSE),0)</f>
        <v>Nancy Tillman</v>
      </c>
      <c r="D49" s="8" t="s">
        <v>40</v>
      </c>
      <c r="E49" s="11" t="s">
        <v>38</v>
      </c>
      <c r="F49" s="8">
        <v>56</v>
      </c>
      <c r="G49" s="31" t="s">
        <v>17</v>
      </c>
      <c r="H49" s="10" cm="1">
        <f t="array" ref="H49">INDEX(Sheet2!$D$5:$D$1020,MATCH(NEW!A49&amp;NEW!G49,Sheet2!$A$5:$A$1020&amp;Sheet2!$E$5:$E$1020,0))</f>
        <v>4.99</v>
      </c>
      <c r="I49" s="10">
        <f t="shared" si="7"/>
        <v>279.44</v>
      </c>
      <c r="J49" s="10">
        <f t="shared" si="28"/>
        <v>4.6210714285714278</v>
      </c>
      <c r="K49" s="32">
        <v>258.77999999999997</v>
      </c>
      <c r="L49" s="33">
        <v>0.25</v>
      </c>
      <c r="M49" s="32">
        <f t="shared" si="29"/>
        <v>64.694999999999993</v>
      </c>
      <c r="N49" s="32">
        <v>1</v>
      </c>
      <c r="O49" s="32">
        <f t="shared" si="9"/>
        <v>64.694999999999993</v>
      </c>
      <c r="P49" s="32">
        <f t="shared" si="10"/>
        <v>258.77999999999997</v>
      </c>
    </row>
    <row r="50" spans="1:16" x14ac:dyDescent="0.15">
      <c r="A50" s="8" t="s">
        <v>1</v>
      </c>
      <c r="B50" s="18">
        <f>IFERROR(VLOOKUP(A50,Sheet2!$A$4:$E$80,2,FALSE),0)</f>
        <v>9781427228833</v>
      </c>
      <c r="C50" s="18" t="str">
        <f>IFERROR(VLOOKUP(A50,Sheet2!$A$4:$E$80,3,FALSE),0)</f>
        <v>Nancy Tillman</v>
      </c>
      <c r="D50" s="8" t="s">
        <v>40</v>
      </c>
      <c r="E50" s="11" t="s">
        <v>39</v>
      </c>
      <c r="F50" s="8">
        <v>2</v>
      </c>
      <c r="G50" s="31" t="s">
        <v>16</v>
      </c>
      <c r="H50" s="10" cm="1">
        <f t="array" ref="H50">INDEX(Sheet2!$D$5:$D$1020,MATCH(NEW!A50&amp;NEW!G50,Sheet2!$A$5:$A$1020&amp;Sheet2!$E$5:$E$1020,0))</f>
        <v>4.99</v>
      </c>
      <c r="I50" s="10">
        <f t="shared" si="7"/>
        <v>9.98</v>
      </c>
      <c r="J50" s="10">
        <f t="shared" ref="J50:J53" si="34">K50/F50</f>
        <v>4.08</v>
      </c>
      <c r="K50" s="32">
        <v>8.16</v>
      </c>
      <c r="L50" s="33">
        <v>0.25</v>
      </c>
      <c r="M50" s="32">
        <f t="shared" ref="M50:M53" si="35">L50*K50</f>
        <v>2.04</v>
      </c>
      <c r="N50" s="27">
        <v>1.0900000000000001</v>
      </c>
      <c r="O50" s="32">
        <f t="shared" si="9"/>
        <v>2.2236000000000002</v>
      </c>
      <c r="P50" s="32">
        <f t="shared" si="10"/>
        <v>8.894400000000001</v>
      </c>
    </row>
    <row r="51" spans="1:16" x14ac:dyDescent="0.15">
      <c r="A51" s="8" t="s">
        <v>42</v>
      </c>
      <c r="B51" s="18">
        <f>IFERROR(VLOOKUP(A51,Sheet2!$A$4:$E$80,2,FALSE),0)</f>
        <v>9781427201539</v>
      </c>
      <c r="C51" s="18" t="str">
        <f>IFERROR(VLOOKUP(A51,Sheet2!$A$4:$E$80,3,FALSE),0)</f>
        <v>William Steig</v>
      </c>
      <c r="D51" s="8" t="s">
        <v>40</v>
      </c>
      <c r="E51" s="11" t="s">
        <v>38</v>
      </c>
      <c r="F51" s="8">
        <v>3</v>
      </c>
      <c r="G51" s="31" t="s">
        <v>20</v>
      </c>
      <c r="H51" s="10" cm="1">
        <f t="array" ref="H51">INDEX(Sheet2!$D$5:$D$1020,MATCH(NEW!A51&amp;NEW!G51,Sheet2!$A$5:$A$1020&amp;Sheet2!$E$5:$E$1020,0))</f>
        <v>12.99</v>
      </c>
      <c r="I51" s="10">
        <f t="shared" si="7"/>
        <v>38.97</v>
      </c>
      <c r="J51" s="10">
        <f t="shared" si="34"/>
        <v>6.5333333333333341</v>
      </c>
      <c r="K51" s="32">
        <v>19.600000000000001</v>
      </c>
      <c r="L51" s="33">
        <v>0.25</v>
      </c>
      <c r="M51" s="32">
        <f t="shared" si="35"/>
        <v>4.9000000000000004</v>
      </c>
      <c r="N51" s="27">
        <v>0.74</v>
      </c>
      <c r="O51" s="32">
        <f t="shared" si="9"/>
        <v>3.6260000000000003</v>
      </c>
      <c r="P51" s="32">
        <f t="shared" si="10"/>
        <v>14.504000000000001</v>
      </c>
    </row>
    <row r="52" spans="1:16" x14ac:dyDescent="0.15">
      <c r="A52" s="8" t="s">
        <v>42</v>
      </c>
      <c r="B52" s="18">
        <f>IFERROR(VLOOKUP(A52,Sheet2!$A$4:$E$80,2,FALSE),0)</f>
        <v>9781427201539</v>
      </c>
      <c r="C52" s="18" t="str">
        <f>IFERROR(VLOOKUP(A52,Sheet2!$A$4:$E$80,3,FALSE),0)</f>
        <v>William Steig</v>
      </c>
      <c r="D52" s="8" t="s">
        <v>40</v>
      </c>
      <c r="E52" s="11" t="s">
        <v>38</v>
      </c>
      <c r="F52" s="8">
        <v>2</v>
      </c>
      <c r="G52" s="31" t="s">
        <v>16</v>
      </c>
      <c r="H52" s="10" cm="1">
        <f t="array" ref="H52">INDEX(Sheet2!$D$5:$D$1020,MATCH(NEW!A52&amp;NEW!G52,Sheet2!$A$5:$A$1020&amp;Sheet2!$E$5:$E$1020,0))</f>
        <v>9.99</v>
      </c>
      <c r="I52" s="10">
        <f t="shared" si="7"/>
        <v>19.98</v>
      </c>
      <c r="J52" s="10">
        <f t="shared" si="34"/>
        <v>8.2899999999999991</v>
      </c>
      <c r="K52" s="32">
        <v>16.579999999999998</v>
      </c>
      <c r="L52" s="33">
        <v>0.25</v>
      </c>
      <c r="M52" s="32">
        <f t="shared" si="35"/>
        <v>4.1449999999999996</v>
      </c>
      <c r="N52" s="27">
        <v>1.0900000000000001</v>
      </c>
      <c r="O52" s="32">
        <f t="shared" si="9"/>
        <v>4.5180499999999997</v>
      </c>
      <c r="P52" s="32">
        <f t="shared" si="10"/>
        <v>18.072199999999999</v>
      </c>
    </row>
    <row r="53" spans="1:16" x14ac:dyDescent="0.15">
      <c r="A53" s="8" t="s">
        <v>42</v>
      </c>
      <c r="B53" s="18">
        <f>IFERROR(VLOOKUP(A53,Sheet2!$A$4:$E$80,2,FALSE),0)</f>
        <v>9781427201539</v>
      </c>
      <c r="C53" s="18" t="str">
        <f>IFERROR(VLOOKUP(A53,Sheet2!$A$4:$E$80,3,FALSE),0)</f>
        <v>William Steig</v>
      </c>
      <c r="D53" s="8" t="s">
        <v>40</v>
      </c>
      <c r="E53" s="11" t="s">
        <v>38</v>
      </c>
      <c r="F53" s="8">
        <v>12</v>
      </c>
      <c r="G53" s="31" t="s">
        <v>15</v>
      </c>
      <c r="H53" s="10" cm="1">
        <f t="array" ref="H53">INDEX(Sheet2!$D$5:$D$1020,MATCH(NEW!A53&amp;NEW!G53,Sheet2!$A$5:$A$1020&amp;Sheet2!$E$5:$E$1020,0))</f>
        <v>7.99</v>
      </c>
      <c r="I53" s="10">
        <f t="shared" si="7"/>
        <v>95.88</v>
      </c>
      <c r="J53" s="10">
        <f t="shared" si="34"/>
        <v>6.330000000000001</v>
      </c>
      <c r="K53" s="32">
        <v>75.960000000000008</v>
      </c>
      <c r="L53" s="33">
        <v>0.25</v>
      </c>
      <c r="M53" s="32">
        <f t="shared" si="35"/>
        <v>18.990000000000002</v>
      </c>
      <c r="N53" s="27">
        <v>1.27</v>
      </c>
      <c r="O53" s="32">
        <f t="shared" si="9"/>
        <v>24.117300000000004</v>
      </c>
      <c r="P53" s="32">
        <f t="shared" si="10"/>
        <v>96.469200000000015</v>
      </c>
    </row>
    <row r="54" spans="1:16" x14ac:dyDescent="0.15">
      <c r="A54" s="8" t="s">
        <v>42</v>
      </c>
      <c r="B54" s="18">
        <f>IFERROR(VLOOKUP(A54,Sheet2!$A$4:$E$80,2,FALSE),0)</f>
        <v>9781427201539</v>
      </c>
      <c r="C54" s="18" t="str">
        <f>IFERROR(VLOOKUP(A54,Sheet2!$A$4:$E$80,3,FALSE),0)</f>
        <v>William Steig</v>
      </c>
      <c r="D54" s="8" t="s">
        <v>40</v>
      </c>
      <c r="E54" s="11" t="s">
        <v>38</v>
      </c>
      <c r="F54" s="8">
        <v>33</v>
      </c>
      <c r="G54" s="31" t="s">
        <v>17</v>
      </c>
      <c r="H54" s="10" cm="1">
        <f t="array" ref="H54">INDEX(Sheet2!$D$5:$D$1020,MATCH(NEW!A54&amp;NEW!G54,Sheet2!$A$5:$A$1020&amp;Sheet2!$E$5:$E$1020,0))</f>
        <v>9.99</v>
      </c>
      <c r="I54" s="10">
        <f t="shared" si="7"/>
        <v>329.67</v>
      </c>
      <c r="J54" s="10">
        <f t="shared" ref="J54:J55" si="36">K54/F54</f>
        <v>9.6078787878787875</v>
      </c>
      <c r="K54" s="32">
        <v>317.06</v>
      </c>
      <c r="L54" s="33">
        <v>0.25</v>
      </c>
      <c r="M54" s="32">
        <f t="shared" ref="M54:M55" si="37">L54*K54</f>
        <v>79.265000000000001</v>
      </c>
      <c r="N54" s="27">
        <v>1</v>
      </c>
      <c r="O54" s="32">
        <f t="shared" ref="O54:O55" si="38">M54*N54</f>
        <v>79.265000000000001</v>
      </c>
      <c r="P54" s="32">
        <f t="shared" si="10"/>
        <v>317.06</v>
      </c>
    </row>
    <row r="55" spans="1:16" x14ac:dyDescent="0.15">
      <c r="A55" s="8" t="s">
        <v>18</v>
      </c>
      <c r="B55" s="18">
        <f>IFERROR(VLOOKUP(A55,Sheet2!$A$4:$E$80,2,FALSE),0)</f>
        <v>9781250876751</v>
      </c>
      <c r="C55" s="18" t="str">
        <f>IFERROR(VLOOKUP(A55,Sheet2!$A$4:$E$80,3,FALSE),0)</f>
        <v>Deborah Diesen</v>
      </c>
      <c r="D55" s="8" t="s">
        <v>37</v>
      </c>
      <c r="E55" s="11" t="s">
        <v>48</v>
      </c>
      <c r="F55" s="8">
        <v>26</v>
      </c>
      <c r="G55" s="31" t="s">
        <v>20</v>
      </c>
      <c r="H55" s="10" cm="1">
        <f t="array" ref="H55">INDEX(Sheet2!$D$5:$D$1020,MATCH(NEW!A55&amp;NEW!G55,Sheet2!$A$5:$A$1020&amp;Sheet2!$E$5:$E$1020,0))</f>
        <v>29.99</v>
      </c>
      <c r="I55" s="10">
        <f t="shared" si="7"/>
        <v>779.74</v>
      </c>
      <c r="J55" s="10">
        <f t="shared" si="36"/>
        <v>16.653846153846153</v>
      </c>
      <c r="K55" s="32">
        <v>433</v>
      </c>
      <c r="L55" s="33">
        <v>0.25</v>
      </c>
      <c r="M55" s="32">
        <f t="shared" si="37"/>
        <v>108.25</v>
      </c>
      <c r="N55" s="27">
        <v>0.74</v>
      </c>
      <c r="O55" s="32">
        <f t="shared" si="38"/>
        <v>80.105000000000004</v>
      </c>
      <c r="P55" s="32">
        <f t="shared" si="10"/>
        <v>320.42</v>
      </c>
    </row>
    <row r="56" spans="1:16" x14ac:dyDescent="0.15">
      <c r="A56" s="25" t="s">
        <v>18</v>
      </c>
      <c r="B56" s="26">
        <f>IFERROR(VLOOKUP(A56,Sheet2!$A$4:$E$80,2,FALSE),0)</f>
        <v>9781250876751</v>
      </c>
      <c r="C56" s="26" t="str">
        <f>IFERROR(VLOOKUP(A56,Sheet2!$A$4:$E$80,3,FALSE),0)</f>
        <v>Deborah Diesen</v>
      </c>
      <c r="D56" s="25" t="s">
        <v>37</v>
      </c>
      <c r="E56" s="30" t="s">
        <v>48</v>
      </c>
      <c r="F56" s="8">
        <v>150</v>
      </c>
      <c r="G56" s="29" t="s">
        <v>17</v>
      </c>
      <c r="H56" s="10" cm="1">
        <f t="array" ref="H56">INDEX(Sheet2!$D$5:$D$1020,MATCH(NEW!A56&amp;NEW!G56,Sheet2!$A$5:$A$1020&amp;Sheet2!$E$5:$E$1020,0))</f>
        <v>24.99</v>
      </c>
      <c r="I56" s="10">
        <f t="shared" si="7"/>
        <v>3748.4999999999995</v>
      </c>
      <c r="J56" s="21">
        <f t="shared" ref="J56:J65" si="39">K56/F56</f>
        <v>23.039466666666669</v>
      </c>
      <c r="K56" s="27">
        <v>3455.9200000000005</v>
      </c>
      <c r="L56" s="28">
        <v>0.25</v>
      </c>
      <c r="M56" s="27">
        <f t="shared" ref="M56:M65" si="40">L56*K56</f>
        <v>863.98000000000013</v>
      </c>
      <c r="N56" s="27">
        <v>1</v>
      </c>
      <c r="O56" s="27">
        <f t="shared" ref="O56:O65" si="41">M56*N56</f>
        <v>863.98000000000013</v>
      </c>
      <c r="P56" s="32">
        <f t="shared" si="10"/>
        <v>3455.9200000000005</v>
      </c>
    </row>
    <row r="57" spans="1:16" x14ac:dyDescent="0.15">
      <c r="A57" s="25" t="s">
        <v>18</v>
      </c>
      <c r="B57" s="26">
        <f>IFERROR(VLOOKUP(A57,Sheet2!$A$4:$E$80,2,FALSE),0)</f>
        <v>9781250876751</v>
      </c>
      <c r="C57" s="26" t="str">
        <f>IFERROR(VLOOKUP(A57,Sheet2!$A$4:$E$80,3,FALSE),0)</f>
        <v>Deborah Diesen</v>
      </c>
      <c r="D57" s="25" t="s">
        <v>37</v>
      </c>
      <c r="E57" s="30" t="s">
        <v>38</v>
      </c>
      <c r="F57" s="8">
        <v>4</v>
      </c>
      <c r="G57" s="29" t="s">
        <v>20</v>
      </c>
      <c r="H57" s="10" cm="1">
        <f t="array" ref="H57">INDEX(Sheet2!$D$5:$D$1020,MATCH(NEW!A57&amp;NEW!G57,Sheet2!$A$5:$A$1020&amp;Sheet2!$E$5:$E$1020,0))</f>
        <v>29.99</v>
      </c>
      <c r="I57" s="10">
        <f t="shared" si="7"/>
        <v>119.96</v>
      </c>
      <c r="J57" s="21">
        <f t="shared" si="39"/>
        <v>14.6425</v>
      </c>
      <c r="K57" s="27">
        <v>58.57</v>
      </c>
      <c r="L57" s="28">
        <v>0.25</v>
      </c>
      <c r="M57" s="27">
        <f t="shared" si="40"/>
        <v>14.6425</v>
      </c>
      <c r="N57" s="27">
        <v>0.74</v>
      </c>
      <c r="O57" s="27">
        <f t="shared" si="41"/>
        <v>10.83545</v>
      </c>
      <c r="P57" s="32">
        <f t="shared" si="10"/>
        <v>43.341799999999999</v>
      </c>
    </row>
    <row r="58" spans="1:16" x14ac:dyDescent="0.15">
      <c r="A58" s="25" t="s">
        <v>18</v>
      </c>
      <c r="B58" s="26">
        <f>IFERROR(VLOOKUP(A58,Sheet2!$A$4:$E$80,2,FALSE),0)</f>
        <v>9781250876751</v>
      </c>
      <c r="C58" s="26" t="str">
        <f>IFERROR(VLOOKUP(A58,Sheet2!$A$4:$E$80,3,FALSE),0)</f>
        <v>Deborah Diesen</v>
      </c>
      <c r="D58" s="25" t="s">
        <v>37</v>
      </c>
      <c r="E58" s="25" t="s">
        <v>38</v>
      </c>
      <c r="F58" s="8">
        <v>2</v>
      </c>
      <c r="G58" s="29" t="s">
        <v>16</v>
      </c>
      <c r="H58" s="10" cm="1">
        <f t="array" ref="H58">INDEX(Sheet2!$D$5:$D$1020,MATCH(NEW!A58&amp;NEW!G58,Sheet2!$A$5:$A$1020&amp;Sheet2!$E$5:$E$1020,0))</f>
        <v>24.99</v>
      </c>
      <c r="I58" s="10">
        <f t="shared" si="7"/>
        <v>49.98</v>
      </c>
      <c r="J58" s="21">
        <f t="shared" si="39"/>
        <v>20.324999999999996</v>
      </c>
      <c r="K58" s="27">
        <v>40.649999999999991</v>
      </c>
      <c r="L58" s="28">
        <v>0.25</v>
      </c>
      <c r="M58" s="27">
        <f t="shared" si="40"/>
        <v>10.162499999999998</v>
      </c>
      <c r="N58" s="27">
        <v>1.0900000000000001</v>
      </c>
      <c r="O58" s="27">
        <f t="shared" si="41"/>
        <v>11.077124999999999</v>
      </c>
      <c r="P58" s="32">
        <f t="shared" si="10"/>
        <v>44.308499999999995</v>
      </c>
    </row>
    <row r="59" spans="1:16" x14ac:dyDescent="0.15">
      <c r="A59" s="25" t="s">
        <v>18</v>
      </c>
      <c r="B59" s="26">
        <f>IFERROR(VLOOKUP(A59,Sheet2!$A$4:$E$80,2,FALSE),0)</f>
        <v>9781250876751</v>
      </c>
      <c r="C59" s="26" t="str">
        <f>IFERROR(VLOOKUP(A59,Sheet2!$A$4:$E$80,3,FALSE),0)</f>
        <v>Deborah Diesen</v>
      </c>
      <c r="D59" s="25" t="s">
        <v>37</v>
      </c>
      <c r="E59" s="30" t="s">
        <v>38</v>
      </c>
      <c r="F59" s="8">
        <v>11</v>
      </c>
      <c r="G59" s="29" t="s">
        <v>15</v>
      </c>
      <c r="H59" s="10" cm="1">
        <f t="array" ref="H59">INDEX(Sheet2!$D$5:$D$1020,MATCH(NEW!A59&amp;NEW!G59,Sheet2!$A$5:$A$1020&amp;Sheet2!$E$5:$E$1020,0))</f>
        <v>19.989999999999998</v>
      </c>
      <c r="I59" s="10">
        <f t="shared" si="7"/>
        <v>219.89</v>
      </c>
      <c r="J59" s="21">
        <f t="shared" ref="J59" si="42">K59/F59</f>
        <v>15.234545454545451</v>
      </c>
      <c r="K59" s="27">
        <v>167.57999999999996</v>
      </c>
      <c r="L59" s="28">
        <v>0.25</v>
      </c>
      <c r="M59" s="27">
        <f t="shared" ref="M59" si="43">L59*K59</f>
        <v>41.894999999999989</v>
      </c>
      <c r="N59" s="27">
        <v>1.27</v>
      </c>
      <c r="O59" s="27">
        <f t="shared" ref="O59" si="44">M59*N59</f>
        <v>53.206649999999989</v>
      </c>
      <c r="P59" s="32">
        <f t="shared" si="10"/>
        <v>212.82659999999996</v>
      </c>
    </row>
    <row r="60" spans="1:16" x14ac:dyDescent="0.15">
      <c r="A60" s="25" t="s">
        <v>18</v>
      </c>
      <c r="B60" s="26">
        <f>IFERROR(VLOOKUP(A60,Sheet2!$A$4:$E$80,2,FALSE),0)</f>
        <v>9781250876751</v>
      </c>
      <c r="C60" s="26" t="str">
        <f>IFERROR(VLOOKUP(A60,Sheet2!$A$4:$E$80,3,FALSE),0)</f>
        <v>Deborah Diesen</v>
      </c>
      <c r="D60" s="25" t="s">
        <v>37</v>
      </c>
      <c r="E60" s="30" t="s">
        <v>38</v>
      </c>
      <c r="F60" s="8">
        <v>69</v>
      </c>
      <c r="G60" s="29" t="s">
        <v>17</v>
      </c>
      <c r="H60" s="10" cm="1">
        <f t="array" ref="H60">INDEX(Sheet2!$D$5:$D$1020,MATCH(NEW!A60&amp;NEW!G60,Sheet2!$A$5:$A$1020&amp;Sheet2!$E$5:$E$1020,0))</f>
        <v>24.99</v>
      </c>
      <c r="I60" s="10">
        <f t="shared" si="7"/>
        <v>1724.31</v>
      </c>
      <c r="J60" s="21">
        <f t="shared" si="39"/>
        <v>23.088405797101451</v>
      </c>
      <c r="K60" s="27">
        <v>1593.1000000000001</v>
      </c>
      <c r="L60" s="28">
        <v>0.25</v>
      </c>
      <c r="M60" s="27">
        <f t="shared" si="40"/>
        <v>398.27500000000003</v>
      </c>
      <c r="N60" s="27">
        <v>1</v>
      </c>
      <c r="O60" s="27">
        <f t="shared" si="41"/>
        <v>398.27500000000003</v>
      </c>
      <c r="P60" s="32">
        <f t="shared" si="10"/>
        <v>1593.1000000000001</v>
      </c>
    </row>
    <row r="61" spans="1:16" x14ac:dyDescent="0.15">
      <c r="A61" s="25" t="s">
        <v>45</v>
      </c>
      <c r="B61" s="26">
        <f>IFERROR(VLOOKUP(A61,Sheet2!$A$4:$E$80,2,FALSE),0)</f>
        <v>9781596434028</v>
      </c>
      <c r="C61" s="26" t="str">
        <f>IFERROR(VLOOKUP(A61,Sheet2!$A$4:$E$80,3,FALSE),0)</f>
        <v>Philip C. Stead</v>
      </c>
      <c r="D61" s="25" t="s">
        <v>40</v>
      </c>
      <c r="E61" s="30" t="s">
        <v>38</v>
      </c>
      <c r="F61" s="8">
        <v>3</v>
      </c>
      <c r="G61" s="29" t="s">
        <v>20</v>
      </c>
      <c r="H61" s="10" cm="1">
        <f t="array" ref="H61">INDEX(Sheet2!$D$5:$D$1020,MATCH(NEW!A61&amp;NEW!G61,Sheet2!$A$5:$A$1020&amp;Sheet2!$E$5:$E$1020,0))</f>
        <v>8.99</v>
      </c>
      <c r="I61" s="10">
        <f t="shared" si="7"/>
        <v>26.97</v>
      </c>
      <c r="J61" s="21">
        <f t="shared" si="39"/>
        <v>4.1366666666666667</v>
      </c>
      <c r="K61" s="27">
        <v>12.41</v>
      </c>
      <c r="L61" s="28">
        <v>0.25</v>
      </c>
      <c r="M61" s="27">
        <f t="shared" si="40"/>
        <v>3.1025</v>
      </c>
      <c r="N61" s="27">
        <v>0.74</v>
      </c>
      <c r="O61" s="27">
        <f t="shared" si="41"/>
        <v>2.2958500000000002</v>
      </c>
      <c r="P61" s="32">
        <f t="shared" si="10"/>
        <v>9.1834000000000007</v>
      </c>
    </row>
    <row r="62" spans="1:16" x14ac:dyDescent="0.15">
      <c r="A62" s="25" t="s">
        <v>45</v>
      </c>
      <c r="B62" s="26">
        <f>IFERROR(VLOOKUP(A62,Sheet2!$A$4:$E$80,2,FALSE),0)</f>
        <v>9781596434028</v>
      </c>
      <c r="C62" s="26" t="str">
        <f>IFERROR(VLOOKUP(A62,Sheet2!$A$4:$E$80,3,FALSE),0)</f>
        <v>Philip C. Stead</v>
      </c>
      <c r="D62" s="25" t="s">
        <v>40</v>
      </c>
      <c r="E62" s="11" t="s">
        <v>38</v>
      </c>
      <c r="F62" s="8">
        <v>1</v>
      </c>
      <c r="G62" s="29" t="s">
        <v>16</v>
      </c>
      <c r="H62" s="10" cm="1">
        <f t="array" ref="H62">INDEX(Sheet2!$D$5:$D$1020,MATCH(NEW!A62&amp;NEW!G62,Sheet2!$A$5:$A$1020&amp;Sheet2!$E$5:$E$1020,0))</f>
        <v>6.99</v>
      </c>
      <c r="I62" s="10">
        <f t="shared" si="7"/>
        <v>6.99</v>
      </c>
      <c r="J62" s="21">
        <f t="shared" si="39"/>
        <v>4.38</v>
      </c>
      <c r="K62" s="27">
        <v>4.38</v>
      </c>
      <c r="L62" s="28">
        <v>0.25</v>
      </c>
      <c r="M62" s="27">
        <f t="shared" si="40"/>
        <v>1.095</v>
      </c>
      <c r="N62" s="27">
        <v>1.0900000000000001</v>
      </c>
      <c r="O62" s="27">
        <f t="shared" si="41"/>
        <v>1.1935500000000001</v>
      </c>
      <c r="P62" s="32">
        <f t="shared" si="10"/>
        <v>4.7742000000000004</v>
      </c>
    </row>
    <row r="63" spans="1:16" x14ac:dyDescent="0.15">
      <c r="A63" s="25" t="s">
        <v>45</v>
      </c>
      <c r="B63" s="26">
        <f>IFERROR(VLOOKUP(A63,Sheet2!$A$4:$E$80,2,FALSE),0)</f>
        <v>9781596434028</v>
      </c>
      <c r="C63" s="26" t="str">
        <f>IFERROR(VLOOKUP(A63,Sheet2!$A$4:$E$80,3,FALSE),0)</f>
        <v>Philip C. Stead</v>
      </c>
      <c r="D63" s="25" t="s">
        <v>40</v>
      </c>
      <c r="E63" s="30" t="s">
        <v>38</v>
      </c>
      <c r="F63" s="8">
        <v>6</v>
      </c>
      <c r="G63" s="29" t="s">
        <v>15</v>
      </c>
      <c r="H63" s="10" cm="1">
        <f t="array" ref="H63">INDEX(Sheet2!$D$5:$D$1020,MATCH(NEW!A63&amp;NEW!G63,Sheet2!$A$5:$A$1020&amp;Sheet2!$E$5:$E$1020,0))</f>
        <v>5.99</v>
      </c>
      <c r="I63" s="10">
        <f t="shared" si="7"/>
        <v>35.94</v>
      </c>
      <c r="J63" s="21">
        <f t="shared" si="39"/>
        <v>4.4183333333333339</v>
      </c>
      <c r="K63" s="27">
        <v>26.51</v>
      </c>
      <c r="L63" s="28">
        <v>0.25</v>
      </c>
      <c r="M63" s="27">
        <f t="shared" si="40"/>
        <v>6.6275000000000004</v>
      </c>
      <c r="N63" s="27">
        <v>1.27</v>
      </c>
      <c r="O63" s="27">
        <f t="shared" si="41"/>
        <v>8.4169250000000009</v>
      </c>
      <c r="P63" s="32">
        <f t="shared" si="10"/>
        <v>33.667700000000004</v>
      </c>
    </row>
    <row r="64" spans="1:16" x14ac:dyDescent="0.15">
      <c r="A64" s="25" t="s">
        <v>45</v>
      </c>
      <c r="B64" s="26">
        <f>IFERROR(VLOOKUP(A64,Sheet2!$A$4:$E$80,2,FALSE),0)</f>
        <v>9781596434028</v>
      </c>
      <c r="C64" s="26" t="str">
        <f>IFERROR(VLOOKUP(A64,Sheet2!$A$4:$E$80,3,FALSE),0)</f>
        <v>Philip C. Stead</v>
      </c>
      <c r="D64" s="25" t="s">
        <v>40</v>
      </c>
      <c r="E64" s="30" t="s">
        <v>38</v>
      </c>
      <c r="F64" s="8">
        <v>50</v>
      </c>
      <c r="G64" s="31" t="s">
        <v>17</v>
      </c>
      <c r="H64" s="10" cm="1">
        <f t="array" ref="H64">INDEX(Sheet2!$D$5:$D$1020,MATCH(NEW!A64&amp;NEW!G64,Sheet2!$A$5:$A$1020&amp;Sheet2!$E$5:$E$1020,0))</f>
        <v>6.99</v>
      </c>
      <c r="I64" s="10">
        <f t="shared" si="7"/>
        <v>349.5</v>
      </c>
      <c r="J64" s="21">
        <f t="shared" si="39"/>
        <v>6.4520000000000008</v>
      </c>
      <c r="K64" s="27">
        <v>322.60000000000002</v>
      </c>
      <c r="L64" s="28">
        <v>0.25</v>
      </c>
      <c r="M64" s="27">
        <f t="shared" si="40"/>
        <v>80.650000000000006</v>
      </c>
      <c r="N64" s="27">
        <v>1</v>
      </c>
      <c r="O64" s="27">
        <f t="shared" si="41"/>
        <v>80.650000000000006</v>
      </c>
      <c r="P64" s="32">
        <f t="shared" si="10"/>
        <v>322.60000000000002</v>
      </c>
    </row>
    <row r="65" spans="1:16" x14ac:dyDescent="0.15">
      <c r="A65" s="25" t="s">
        <v>49</v>
      </c>
      <c r="B65" s="26">
        <f>IFERROR(VLOOKUP(A65,Sheet2!$A$4:$E$80,2,FALSE),0)</f>
        <v>9780374360979</v>
      </c>
      <c r="C65" s="26" t="str">
        <f>IFERROR(VLOOKUP(A65,Sheet2!$A$4:$E$80,3,FALSE),0)</f>
        <v>Deborah Diesen</v>
      </c>
      <c r="D65" s="25" t="s">
        <v>40</v>
      </c>
      <c r="E65" s="30" t="s">
        <v>38</v>
      </c>
      <c r="F65" s="8">
        <v>6</v>
      </c>
      <c r="G65" s="29" t="s">
        <v>20</v>
      </c>
      <c r="H65" s="10" cm="1">
        <f t="array" ref="H65">INDEX(Sheet2!$D$5:$D$1020,MATCH(NEW!A65&amp;NEW!G65,Sheet2!$A$5:$A$1020&amp;Sheet2!$E$5:$E$1020,0))</f>
        <v>8.99</v>
      </c>
      <c r="I65" s="10">
        <f t="shared" si="7"/>
        <v>53.94</v>
      </c>
      <c r="J65" s="21">
        <f t="shared" si="39"/>
        <v>4.5</v>
      </c>
      <c r="K65" s="27">
        <v>27</v>
      </c>
      <c r="L65" s="28">
        <v>0.25</v>
      </c>
      <c r="M65" s="27">
        <f t="shared" si="40"/>
        <v>6.75</v>
      </c>
      <c r="N65" s="27">
        <v>0.74</v>
      </c>
      <c r="O65" s="27">
        <f t="shared" si="41"/>
        <v>4.9950000000000001</v>
      </c>
      <c r="P65" s="32">
        <f t="shared" si="10"/>
        <v>19.98</v>
      </c>
    </row>
    <row r="66" spans="1:16" x14ac:dyDescent="0.15">
      <c r="A66" s="25" t="s">
        <v>49</v>
      </c>
      <c r="B66" s="26">
        <f>IFERROR(VLOOKUP(A66,Sheet2!$A$4:$E$80,2,FALSE),0)</f>
        <v>9780374360979</v>
      </c>
      <c r="C66" s="26" t="str">
        <f>IFERROR(VLOOKUP(A66,Sheet2!$A$4:$E$80,3,FALSE),0)</f>
        <v>Deborah Diesen</v>
      </c>
      <c r="D66" s="25" t="s">
        <v>40</v>
      </c>
      <c r="E66" s="30" t="s">
        <v>38</v>
      </c>
      <c r="F66" s="25">
        <v>2</v>
      </c>
      <c r="G66" s="29" t="s">
        <v>16</v>
      </c>
      <c r="H66" s="10" cm="1">
        <f t="array" ref="H66">INDEX(Sheet2!$D$5:$D$1020,MATCH(NEW!A66&amp;NEW!G66,Sheet2!$A$5:$A$1020&amp;Sheet2!$E$5:$E$1020,0))</f>
        <v>6.99</v>
      </c>
      <c r="I66" s="10">
        <f t="shared" si="7"/>
        <v>13.98</v>
      </c>
      <c r="J66" s="21">
        <f t="shared" ref="J66:J70" si="45">K66/F66</f>
        <v>5.5050000000000008</v>
      </c>
      <c r="K66" s="27">
        <v>11.010000000000002</v>
      </c>
      <c r="L66" s="28">
        <v>0.25</v>
      </c>
      <c r="M66" s="27">
        <f t="shared" ref="M66:M70" si="46">L66*K66</f>
        <v>2.7525000000000004</v>
      </c>
      <c r="N66" s="27">
        <v>1.0900000000000001</v>
      </c>
      <c r="O66" s="27">
        <f t="shared" ref="O66:O70" si="47">M66*N66</f>
        <v>3.0002250000000008</v>
      </c>
      <c r="P66" s="32">
        <f t="shared" si="10"/>
        <v>12.000900000000003</v>
      </c>
    </row>
    <row r="67" spans="1:16" ht="15" x14ac:dyDescent="0.2">
      <c r="A67" s="25" t="s">
        <v>49</v>
      </c>
      <c r="B67" s="26">
        <f>IFERROR(VLOOKUP(A67,Sheet2!$A$4:$E$80,2,FALSE),0)</f>
        <v>9780374360979</v>
      </c>
      <c r="C67" s="26" t="str">
        <f>IFERROR(VLOOKUP(A67,Sheet2!$A$4:$E$80,3,FALSE),0)</f>
        <v>Deborah Diesen</v>
      </c>
      <c r="D67" s="25" t="s">
        <v>40</v>
      </c>
      <c r="E67" s="11" t="s">
        <v>38</v>
      </c>
      <c r="F67" s="25">
        <v>12</v>
      </c>
      <c r="G67" s="37" t="s">
        <v>15</v>
      </c>
      <c r="H67" s="10" cm="1">
        <f t="array" ref="H67">INDEX(Sheet2!$D$5:$D$1020,MATCH(NEW!A67&amp;NEW!G67,Sheet2!$A$5:$A$1020&amp;Sheet2!$E$5:$E$1020,0))</f>
        <v>5.99</v>
      </c>
      <c r="I67" s="10">
        <f t="shared" si="7"/>
        <v>71.88</v>
      </c>
      <c r="J67" s="21">
        <f t="shared" si="45"/>
        <v>2.875</v>
      </c>
      <c r="K67" s="27">
        <v>34.5</v>
      </c>
      <c r="L67" s="28">
        <v>0.25</v>
      </c>
      <c r="M67" s="27">
        <f t="shared" si="46"/>
        <v>8.625</v>
      </c>
      <c r="N67" s="27">
        <v>1.27</v>
      </c>
      <c r="O67" s="27">
        <f t="shared" si="47"/>
        <v>10.953749999999999</v>
      </c>
      <c r="P67" s="32">
        <f t="shared" si="10"/>
        <v>43.814999999999998</v>
      </c>
    </row>
    <row r="68" spans="1:16" ht="15" x14ac:dyDescent="0.2">
      <c r="A68" s="25" t="s">
        <v>49</v>
      </c>
      <c r="B68" s="26">
        <f>IFERROR(VLOOKUP(A68,Sheet2!$A$4:$E$80,2,FALSE),0)</f>
        <v>9780374360979</v>
      </c>
      <c r="C68" s="26" t="str">
        <f>IFERROR(VLOOKUP(A68,Sheet2!$A$4:$E$80,3,FALSE),0)</f>
        <v>Deborah Diesen</v>
      </c>
      <c r="D68" s="25" t="s">
        <v>40</v>
      </c>
      <c r="E68" s="11" t="s">
        <v>38</v>
      </c>
      <c r="F68" s="25">
        <v>218</v>
      </c>
      <c r="G68" s="37" t="s">
        <v>17</v>
      </c>
      <c r="H68" s="10" cm="1">
        <f t="array" ref="H68">INDEX(Sheet2!$D$5:$D$1020,MATCH(NEW!A68&amp;NEW!G68,Sheet2!$A$5:$A$1020&amp;Sheet2!$E$5:$E$1020,0))</f>
        <v>6.99</v>
      </c>
      <c r="I68" s="10">
        <f t="shared" si="7"/>
        <v>1523.82</v>
      </c>
      <c r="J68" s="21">
        <f t="shared" si="45"/>
        <v>6.6931192660550458</v>
      </c>
      <c r="K68" s="27">
        <v>1459.1</v>
      </c>
      <c r="L68" s="28">
        <v>0.25</v>
      </c>
      <c r="M68" s="27">
        <f t="shared" si="46"/>
        <v>364.77499999999998</v>
      </c>
      <c r="N68" s="32">
        <v>1</v>
      </c>
      <c r="O68" s="27">
        <f t="shared" si="47"/>
        <v>364.77499999999998</v>
      </c>
      <c r="P68" s="32">
        <f t="shared" si="10"/>
        <v>1459.1</v>
      </c>
    </row>
    <row r="69" spans="1:16" x14ac:dyDescent="0.15">
      <c r="A69" s="25" t="s">
        <v>49</v>
      </c>
      <c r="B69" s="18">
        <f>IFERROR(VLOOKUP(A69,Sheet2!$A$4:$E$80,2,FALSE),0)</f>
        <v>9780374360979</v>
      </c>
      <c r="C69" s="26" t="str">
        <f>IFERROR(VLOOKUP(A69,Sheet2!$A$4:$E$80,3,FALSE),0)</f>
        <v>Deborah Diesen</v>
      </c>
      <c r="D69" s="25" t="s">
        <v>40</v>
      </c>
      <c r="E69" s="30" t="s">
        <v>39</v>
      </c>
      <c r="F69" s="25">
        <v>7</v>
      </c>
      <c r="G69" s="29" t="s">
        <v>20</v>
      </c>
      <c r="H69" s="10" cm="1">
        <f t="array" ref="H69">INDEX(Sheet2!$D$5:$D$1020,MATCH(NEW!A69&amp;NEW!G69,Sheet2!$A$5:$A$1020&amp;Sheet2!$E$5:$E$1020,0))</f>
        <v>8.99</v>
      </c>
      <c r="I69" s="10">
        <f t="shared" si="7"/>
        <v>62.93</v>
      </c>
      <c r="J69" s="21">
        <f t="shared" si="45"/>
        <v>3.5785714285714287</v>
      </c>
      <c r="K69" s="27">
        <v>25.05</v>
      </c>
      <c r="L69" s="28">
        <v>0.25</v>
      </c>
      <c r="M69" s="27">
        <f t="shared" si="46"/>
        <v>6.2625000000000002</v>
      </c>
      <c r="N69" s="27">
        <v>0.74</v>
      </c>
      <c r="O69" s="27">
        <f t="shared" si="47"/>
        <v>4.6342499999999998</v>
      </c>
      <c r="P69" s="32">
        <f t="shared" si="10"/>
        <v>18.536999999999999</v>
      </c>
    </row>
    <row r="70" spans="1:16" x14ac:dyDescent="0.15">
      <c r="A70" s="25" t="s">
        <v>49</v>
      </c>
      <c r="B70" s="18">
        <f>IFERROR(VLOOKUP(A70,Sheet2!$A$4:$E$80,2,FALSE),0)</f>
        <v>9780374360979</v>
      </c>
      <c r="C70" s="26" t="str">
        <f>IFERROR(VLOOKUP(A70,Sheet2!$A$4:$E$80,3,FALSE),0)</f>
        <v>Deborah Diesen</v>
      </c>
      <c r="D70" s="25" t="s">
        <v>40</v>
      </c>
      <c r="E70" s="30" t="s">
        <v>39</v>
      </c>
      <c r="F70" s="25">
        <v>15</v>
      </c>
      <c r="G70" s="29" t="s">
        <v>17</v>
      </c>
      <c r="H70" s="10" cm="1">
        <f t="array" ref="H70">INDEX(Sheet2!$D$5:$D$1020,MATCH(NEW!A70&amp;NEW!G70,Sheet2!$A$5:$A$1020&amp;Sheet2!$E$5:$E$1020,0))</f>
        <v>6.99</v>
      </c>
      <c r="I70" s="10">
        <f t="shared" si="7"/>
        <v>104.85000000000001</v>
      </c>
      <c r="J70" s="21">
        <f t="shared" si="45"/>
        <v>5.0026666666666673</v>
      </c>
      <c r="K70" s="27">
        <v>75.040000000000006</v>
      </c>
      <c r="L70" s="28">
        <v>0.25</v>
      </c>
      <c r="M70" s="27">
        <f t="shared" si="46"/>
        <v>18.760000000000002</v>
      </c>
      <c r="N70" s="32">
        <v>1</v>
      </c>
      <c r="O70" s="27">
        <f t="shared" si="47"/>
        <v>18.760000000000002</v>
      </c>
      <c r="P70" s="32">
        <f t="shared" si="10"/>
        <v>75.040000000000006</v>
      </c>
    </row>
    <row r="71" spans="1:16" x14ac:dyDescent="0.15">
      <c r="A71" s="8" t="s">
        <v>53</v>
      </c>
      <c r="B71" s="18">
        <f>IFERROR(VLOOKUP(A71,Sheet2!$A$4:$E$80,2,FALSE),0)</f>
        <v>9781250203557</v>
      </c>
      <c r="C71" s="26" t="str">
        <f>IFERROR(VLOOKUP(A71,Sheet2!$A$4:$E$80,3,FALSE),0)</f>
        <v>Carole Lindstrom</v>
      </c>
      <c r="D71" s="8" t="s">
        <v>40</v>
      </c>
      <c r="E71" s="11" t="s">
        <v>38</v>
      </c>
      <c r="F71" s="25">
        <v>8</v>
      </c>
      <c r="G71" s="31" t="s">
        <v>20</v>
      </c>
      <c r="H71" s="10" cm="1">
        <f t="array" ref="H71">INDEX(Sheet2!$D$5:$D$1020,MATCH(NEW!A71&amp;NEW!G71,Sheet2!$A$5:$A$1020&amp;Sheet2!$E$5:$E$1020,0))</f>
        <v>8.99</v>
      </c>
      <c r="I71" s="10">
        <f t="shared" si="7"/>
        <v>71.92</v>
      </c>
      <c r="J71" s="10">
        <f t="shared" ref="J71:J74" si="48">K71/F71</f>
        <v>4.7675000000000001</v>
      </c>
      <c r="K71" s="32">
        <v>38.14</v>
      </c>
      <c r="L71" s="28">
        <v>0.25</v>
      </c>
      <c r="M71" s="32">
        <f t="shared" ref="M71:M74" si="49">L71*K71</f>
        <v>9.5350000000000001</v>
      </c>
      <c r="N71" s="27">
        <v>0.74</v>
      </c>
      <c r="O71" s="32">
        <f t="shared" ref="O71:O102" si="50">M71*N71</f>
        <v>7.0559000000000003</v>
      </c>
      <c r="P71" s="32">
        <f t="shared" si="10"/>
        <v>28.223600000000001</v>
      </c>
    </row>
    <row r="72" spans="1:16" x14ac:dyDescent="0.15">
      <c r="A72" s="8" t="s">
        <v>53</v>
      </c>
      <c r="B72" s="18">
        <f>IFERROR(VLOOKUP(A72,Sheet2!$A$4:$E$80,2,FALSE),0)</f>
        <v>9781250203557</v>
      </c>
      <c r="C72" s="26" t="str">
        <f>IFERROR(VLOOKUP(A72,Sheet2!$A$4:$E$80,3,FALSE),0)</f>
        <v>Carole Lindstrom</v>
      </c>
      <c r="D72" s="8" t="s">
        <v>40</v>
      </c>
      <c r="E72" s="11" t="s">
        <v>38</v>
      </c>
      <c r="F72" s="25">
        <v>5</v>
      </c>
      <c r="G72" s="31" t="s">
        <v>16</v>
      </c>
      <c r="H72" s="10" cm="1">
        <f t="array" ref="H72">INDEX(Sheet2!$D$5:$D$1020,MATCH(NEW!A72&amp;NEW!G72,Sheet2!$A$5:$A$1020&amp;Sheet2!$E$5:$E$1020,0))</f>
        <v>6.99</v>
      </c>
      <c r="I72" s="10">
        <f t="shared" si="7"/>
        <v>34.950000000000003</v>
      </c>
      <c r="J72" s="10">
        <f>K72/F72</f>
        <v>5.9060000000000006</v>
      </c>
      <c r="K72" s="32">
        <v>29.53</v>
      </c>
      <c r="L72" s="28">
        <v>0.25</v>
      </c>
      <c r="M72" s="32">
        <f>L72*K72</f>
        <v>7.3825000000000003</v>
      </c>
      <c r="N72" s="27">
        <v>1.0900000000000001</v>
      </c>
      <c r="O72" s="32">
        <f>M72*N72</f>
        <v>8.0469250000000017</v>
      </c>
      <c r="P72" s="32">
        <f t="shared" si="10"/>
        <v>32.187700000000007</v>
      </c>
    </row>
    <row r="73" spans="1:16" x14ac:dyDescent="0.15">
      <c r="A73" s="8" t="s">
        <v>53</v>
      </c>
      <c r="B73" s="18">
        <f>IFERROR(VLOOKUP(A73,Sheet2!$A$4:$E$80,2,FALSE),0)</f>
        <v>9781250203557</v>
      </c>
      <c r="C73" s="26" t="str">
        <f>IFERROR(VLOOKUP(A73,Sheet2!$A$4:$E$80,3,FALSE),0)</f>
        <v>Carole Lindstrom</v>
      </c>
      <c r="D73" s="8" t="s">
        <v>40</v>
      </c>
      <c r="E73" s="11" t="s">
        <v>38</v>
      </c>
      <c r="F73" s="25">
        <v>12</v>
      </c>
      <c r="G73" s="31" t="s">
        <v>15</v>
      </c>
      <c r="H73" s="10" cm="1">
        <f t="array" ref="H73">INDEX(Sheet2!$D$5:$D$1020,MATCH(NEW!A73&amp;NEW!G73,Sheet2!$A$5:$A$1020&amp;Sheet2!$E$5:$E$1020,0))</f>
        <v>5.99</v>
      </c>
      <c r="I73" s="10">
        <f t="shared" si="7"/>
        <v>71.88</v>
      </c>
      <c r="J73" s="10">
        <f t="shared" si="48"/>
        <v>4.0616666666666665</v>
      </c>
      <c r="K73" s="32">
        <v>48.74</v>
      </c>
      <c r="L73" s="28">
        <v>0.25</v>
      </c>
      <c r="M73" s="32">
        <f t="shared" si="49"/>
        <v>12.185</v>
      </c>
      <c r="N73" s="27">
        <v>1.27</v>
      </c>
      <c r="O73" s="32">
        <f t="shared" si="50"/>
        <v>15.474950000000002</v>
      </c>
      <c r="P73" s="32">
        <f t="shared" si="10"/>
        <v>61.899800000000006</v>
      </c>
    </row>
    <row r="74" spans="1:16" x14ac:dyDescent="0.15">
      <c r="A74" s="8" t="s">
        <v>53</v>
      </c>
      <c r="B74" s="18">
        <f>IFERROR(VLOOKUP(A74,Sheet2!$A$4:$E$80,2,FALSE),0)</f>
        <v>9781250203557</v>
      </c>
      <c r="C74" s="26" t="str">
        <f>IFERROR(VLOOKUP(A74,Sheet2!$A$4:$E$80,3,FALSE),0)</f>
        <v>Carole Lindstrom</v>
      </c>
      <c r="D74" s="8" t="s">
        <v>40</v>
      </c>
      <c r="E74" s="11" t="s">
        <v>38</v>
      </c>
      <c r="F74" s="25">
        <v>32</v>
      </c>
      <c r="G74" s="31" t="s">
        <v>17</v>
      </c>
      <c r="H74" s="10" cm="1">
        <f t="array" ref="H74">INDEX(Sheet2!$D$5:$D$1020,MATCH(NEW!A74&amp;NEW!G74,Sheet2!$A$5:$A$1020&amp;Sheet2!$E$5:$E$1020,0))</f>
        <v>6.99</v>
      </c>
      <c r="I74" s="10">
        <f t="shared" si="7"/>
        <v>223.68</v>
      </c>
      <c r="J74" s="10">
        <f t="shared" si="48"/>
        <v>6.5221875000000002</v>
      </c>
      <c r="K74" s="32">
        <v>208.71</v>
      </c>
      <c r="L74" s="33">
        <v>0.25</v>
      </c>
      <c r="M74" s="32">
        <f t="shared" si="49"/>
        <v>52.177500000000002</v>
      </c>
      <c r="N74" s="32">
        <v>1</v>
      </c>
      <c r="O74" s="32">
        <f t="shared" si="50"/>
        <v>52.177500000000002</v>
      </c>
      <c r="P74" s="32">
        <f t="shared" si="10"/>
        <v>208.71</v>
      </c>
    </row>
    <row r="75" spans="1:16" x14ac:dyDescent="0.15">
      <c r="A75" s="8" t="s">
        <v>55</v>
      </c>
      <c r="B75" s="18">
        <f>IFERROR(VLOOKUP(A75,Sheet2!$A$4:$E$80,2,FALSE),0)</f>
        <v>9781250347671</v>
      </c>
      <c r="C75" s="26" t="str">
        <f>IFERROR(VLOOKUP(A75,Sheet2!$A$4:$E$80,3,FALSE),0)</f>
        <v>Katherine Applegate</v>
      </c>
      <c r="D75" s="8" t="s">
        <v>40</v>
      </c>
      <c r="E75" s="11" t="s">
        <v>38</v>
      </c>
      <c r="F75" s="25">
        <v>12</v>
      </c>
      <c r="G75" s="31" t="s">
        <v>20</v>
      </c>
      <c r="H75" s="10" cm="1">
        <f t="array" ref="H75">INDEX(Sheet2!$D$5:$D$1020,MATCH(NEW!A75&amp;NEW!G75,Sheet2!$A$5:$A$1020&amp;Sheet2!$E$5:$E$1020,0))</f>
        <v>8.99</v>
      </c>
      <c r="I75" s="10">
        <f t="shared" si="7"/>
        <v>107.88</v>
      </c>
      <c r="J75" s="10">
        <f>K75/F75</f>
        <v>4.4941666666666666</v>
      </c>
      <c r="K75" s="32">
        <v>53.93</v>
      </c>
      <c r="L75" s="33">
        <v>0.25</v>
      </c>
      <c r="M75" s="32">
        <f t="shared" ref="M75:M81" si="51">L75*K75</f>
        <v>13.4825</v>
      </c>
      <c r="N75" s="27">
        <v>0.74</v>
      </c>
      <c r="O75" s="32">
        <f t="shared" ref="O75:O81" si="52">M75*N75</f>
        <v>9.9770500000000002</v>
      </c>
      <c r="P75" s="32">
        <f t="shared" si="10"/>
        <v>39.908200000000001</v>
      </c>
    </row>
    <row r="76" spans="1:16" x14ac:dyDescent="0.15">
      <c r="A76" s="8" t="s">
        <v>55</v>
      </c>
      <c r="B76" s="18">
        <f>IFERROR(VLOOKUP(A76,Sheet2!$A$4:$E$80,2,FALSE),0)</f>
        <v>9781250347671</v>
      </c>
      <c r="C76" s="26" t="str">
        <f>IFERROR(VLOOKUP(A76,Sheet2!$A$4:$E$80,3,FALSE),0)</f>
        <v>Katherine Applegate</v>
      </c>
      <c r="D76" s="8" t="s">
        <v>40</v>
      </c>
      <c r="E76" s="11" t="s">
        <v>38</v>
      </c>
      <c r="F76" s="25">
        <v>45</v>
      </c>
      <c r="G76" s="31" t="s">
        <v>17</v>
      </c>
      <c r="H76" s="10" cm="1">
        <f t="array" ref="H76">INDEX(Sheet2!$D$5:$D$1020,MATCH(NEW!A76&amp;NEW!G76,Sheet2!$A$5:$A$1020&amp;Sheet2!$E$5:$E$1020,0))</f>
        <v>6.99</v>
      </c>
      <c r="I76" s="10">
        <f t="shared" si="7"/>
        <v>314.55</v>
      </c>
      <c r="J76" s="10">
        <f t="shared" ref="J76:J81" si="53">K76/F76</f>
        <v>6.0786666666666669</v>
      </c>
      <c r="K76" s="32">
        <v>273.54000000000002</v>
      </c>
      <c r="L76" s="33">
        <v>0.25</v>
      </c>
      <c r="M76" s="32">
        <f t="shared" si="51"/>
        <v>68.385000000000005</v>
      </c>
      <c r="N76" s="32">
        <v>1</v>
      </c>
      <c r="O76" s="32">
        <f t="shared" si="52"/>
        <v>68.385000000000005</v>
      </c>
      <c r="P76" s="32">
        <f t="shared" si="10"/>
        <v>273.54000000000002</v>
      </c>
    </row>
    <row r="77" spans="1:16" x14ac:dyDescent="0.15">
      <c r="A77" s="8" t="s">
        <v>55</v>
      </c>
      <c r="B77" s="18">
        <f>IFERROR(VLOOKUP(A77,Sheet2!$A$4:$E$80,2,FALSE),0)</f>
        <v>9781250347671</v>
      </c>
      <c r="C77" s="26" t="str">
        <f>IFERROR(VLOOKUP(A77,Sheet2!$A$4:$E$80,3,FALSE),0)</f>
        <v>Katherine Applegate</v>
      </c>
      <c r="D77" s="8" t="s">
        <v>40</v>
      </c>
      <c r="E77" s="11" t="s">
        <v>39</v>
      </c>
      <c r="F77" s="25">
        <v>6</v>
      </c>
      <c r="G77" s="31" t="s">
        <v>17</v>
      </c>
      <c r="H77" s="10" cm="1">
        <f t="array" ref="H77">INDEX(Sheet2!$D$5:$D$1020,MATCH(NEW!A77&amp;NEW!G77,Sheet2!$A$5:$A$1020&amp;Sheet2!$E$5:$E$1020,0))</f>
        <v>6.99</v>
      </c>
      <c r="I77" s="10">
        <f t="shared" si="7"/>
        <v>41.94</v>
      </c>
      <c r="J77" s="10">
        <f t="shared" si="53"/>
        <v>4.8933333333333335</v>
      </c>
      <c r="K77" s="32">
        <v>29.36</v>
      </c>
      <c r="L77" s="33">
        <v>0.25</v>
      </c>
      <c r="M77" s="32">
        <f t="shared" si="51"/>
        <v>7.34</v>
      </c>
      <c r="N77" s="27">
        <v>1</v>
      </c>
      <c r="O77" s="32">
        <f t="shared" si="52"/>
        <v>7.34</v>
      </c>
      <c r="P77" s="32">
        <f t="shared" si="10"/>
        <v>29.36</v>
      </c>
    </row>
    <row r="78" spans="1:16" x14ac:dyDescent="0.15">
      <c r="A78" s="8" t="s">
        <v>56</v>
      </c>
      <c r="B78" s="18">
        <f>IFERROR(VLOOKUP(A78,Sheet2!$A$4:$E$80,2,FALSE),0)</f>
        <v>9781250347664</v>
      </c>
      <c r="C78" s="26" t="str">
        <f>IFERROR(VLOOKUP(A78,Sheet2!$A$4:$E$80,3,FALSE),0)</f>
        <v>Eva Chen</v>
      </c>
      <c r="D78" s="25" t="s">
        <v>40</v>
      </c>
      <c r="E78" s="30" t="s">
        <v>38</v>
      </c>
      <c r="F78" s="25">
        <v>14</v>
      </c>
      <c r="G78" s="31" t="s">
        <v>20</v>
      </c>
      <c r="H78" s="10" cm="1">
        <f t="array" ref="H78">INDEX(Sheet2!$D$5:$D$1020,MATCH(NEW!A78&amp;NEW!G78,Sheet2!$A$5:$A$1020&amp;Sheet2!$E$5:$E$1020,0))</f>
        <v>8.99</v>
      </c>
      <c r="I78" s="10">
        <f t="shared" si="7"/>
        <v>125.86</v>
      </c>
      <c r="J78" s="21">
        <f t="shared" si="53"/>
        <v>4.3364285714285717</v>
      </c>
      <c r="K78" s="32">
        <v>60.71</v>
      </c>
      <c r="L78" s="33">
        <v>0.25</v>
      </c>
      <c r="M78" s="32">
        <f t="shared" si="51"/>
        <v>15.1775</v>
      </c>
      <c r="N78" s="27">
        <v>0.74</v>
      </c>
      <c r="O78" s="32">
        <f t="shared" si="52"/>
        <v>11.231350000000001</v>
      </c>
      <c r="P78" s="32">
        <f t="shared" si="10"/>
        <v>44.925400000000003</v>
      </c>
    </row>
    <row r="79" spans="1:16" x14ac:dyDescent="0.15">
      <c r="A79" s="8" t="s">
        <v>57</v>
      </c>
      <c r="B79" s="18">
        <f>IFERROR(VLOOKUP(A79,Sheet2!$A$4:$E$80,2,FALSE),0)</f>
        <v>9781250236678</v>
      </c>
      <c r="C79" s="26" t="str">
        <f>IFERROR(VLOOKUP(A79,Sheet2!$A$4:$E$80,3,FALSE),0)</f>
        <v>Dan Gemeinhart</v>
      </c>
      <c r="D79" s="25" t="s">
        <v>40</v>
      </c>
      <c r="E79" s="30" t="s">
        <v>38</v>
      </c>
      <c r="F79" s="25">
        <v>1</v>
      </c>
      <c r="G79" s="31" t="s">
        <v>20</v>
      </c>
      <c r="H79" s="10" cm="1">
        <f t="array" ref="H79">INDEX(Sheet2!$D$5:$D$1020,MATCH(NEW!A79&amp;NEW!G79,Sheet2!$A$5:$A$1020&amp;Sheet2!$E$5:$E$1020,0))</f>
        <v>24.99</v>
      </c>
      <c r="I79" s="10">
        <f t="shared" si="7"/>
        <v>24.99</v>
      </c>
      <c r="J79" s="21">
        <f t="shared" si="53"/>
        <v>12.92</v>
      </c>
      <c r="K79" s="32">
        <v>12.92</v>
      </c>
      <c r="L79" s="33">
        <v>0.25</v>
      </c>
      <c r="M79" s="32">
        <f t="shared" si="51"/>
        <v>3.23</v>
      </c>
      <c r="N79" s="27">
        <v>0.74</v>
      </c>
      <c r="O79" s="32">
        <f t="shared" si="52"/>
        <v>2.3902000000000001</v>
      </c>
      <c r="P79" s="32">
        <f t="shared" si="10"/>
        <v>9.5608000000000004</v>
      </c>
    </row>
    <row r="80" spans="1:16" x14ac:dyDescent="0.15">
      <c r="A80" s="8" t="s">
        <v>57</v>
      </c>
      <c r="B80" s="18">
        <f>IFERROR(VLOOKUP(A80,Sheet2!$A$4:$E$80,2,FALSE),0)</f>
        <v>9781250236678</v>
      </c>
      <c r="C80" s="26" t="str">
        <f>IFERROR(VLOOKUP(A80,Sheet2!$A$4:$E$80,3,FALSE),0)</f>
        <v>Dan Gemeinhart</v>
      </c>
      <c r="D80" s="25" t="s">
        <v>40</v>
      </c>
      <c r="E80" s="30" t="s">
        <v>38</v>
      </c>
      <c r="F80" s="25">
        <v>1</v>
      </c>
      <c r="G80" s="31" t="s">
        <v>16</v>
      </c>
      <c r="H80" s="10" cm="1">
        <f t="array" ref="H80">INDEX(Sheet2!$D$5:$D$1020,MATCH(NEW!A80&amp;NEW!G80,Sheet2!$A$5:$A$1020&amp;Sheet2!$E$5:$E$1020,0))</f>
        <v>19.989999999999998</v>
      </c>
      <c r="I80" s="10">
        <f t="shared" si="7"/>
        <v>19.989999999999998</v>
      </c>
      <c r="J80" s="21">
        <f t="shared" si="53"/>
        <v>15.18</v>
      </c>
      <c r="K80" s="32">
        <v>15.18</v>
      </c>
      <c r="L80" s="33">
        <v>0.25</v>
      </c>
      <c r="M80" s="32">
        <f t="shared" si="51"/>
        <v>3.7949999999999999</v>
      </c>
      <c r="N80" s="27">
        <v>1.0900000000000001</v>
      </c>
      <c r="O80" s="32">
        <f t="shared" si="52"/>
        <v>4.1365500000000006</v>
      </c>
      <c r="P80" s="32">
        <f t="shared" si="10"/>
        <v>16.546200000000002</v>
      </c>
    </row>
    <row r="81" spans="1:16" x14ac:dyDescent="0.15">
      <c r="A81" s="8" t="s">
        <v>57</v>
      </c>
      <c r="B81" s="18">
        <f>IFERROR(VLOOKUP(A81,Sheet2!$A$4:$E$80,2,FALSE),0)</f>
        <v>9781250236678</v>
      </c>
      <c r="C81" s="26" t="str">
        <f>IFERROR(VLOOKUP(A81,Sheet2!$A$4:$E$80,3,FALSE),0)</f>
        <v>Dan Gemeinhart</v>
      </c>
      <c r="D81" s="25" t="s">
        <v>40</v>
      </c>
      <c r="E81" s="30" t="s">
        <v>38</v>
      </c>
      <c r="F81" s="25">
        <v>5</v>
      </c>
      <c r="G81" s="31" t="s">
        <v>15</v>
      </c>
      <c r="H81" s="10" cm="1">
        <f t="array" ref="H81">INDEX(Sheet2!$D$5:$D$1020,MATCH(NEW!A81&amp;NEW!G81,Sheet2!$A$5:$A$1020&amp;Sheet2!$E$5:$E$1020,0))</f>
        <v>14.99</v>
      </c>
      <c r="I81" s="10">
        <f t="shared" si="7"/>
        <v>74.95</v>
      </c>
      <c r="J81" s="21">
        <f t="shared" si="53"/>
        <v>12.166</v>
      </c>
      <c r="K81" s="32">
        <v>60.83</v>
      </c>
      <c r="L81" s="33">
        <v>0.25</v>
      </c>
      <c r="M81" s="32">
        <f t="shared" si="51"/>
        <v>15.2075</v>
      </c>
      <c r="N81" s="27">
        <v>1.27</v>
      </c>
      <c r="O81" s="32">
        <f t="shared" si="52"/>
        <v>19.313524999999998</v>
      </c>
      <c r="P81" s="32">
        <f t="shared" si="10"/>
        <v>77.254099999999994</v>
      </c>
    </row>
    <row r="82" spans="1:16" x14ac:dyDescent="0.15">
      <c r="A82" s="8" t="s">
        <v>57</v>
      </c>
      <c r="B82" s="18">
        <f>IFERROR(VLOOKUP(A82,Sheet2!$A$4:$E$80,2,FALSE),0)</f>
        <v>9781250236678</v>
      </c>
      <c r="C82" s="26" t="str">
        <f>IFERROR(VLOOKUP(A82,Sheet2!$A$4:$E$80,3,FALSE),0)</f>
        <v>Dan Gemeinhart</v>
      </c>
      <c r="D82" s="25" t="s">
        <v>40</v>
      </c>
      <c r="E82" s="11" t="s">
        <v>38</v>
      </c>
      <c r="F82" s="8">
        <v>31</v>
      </c>
      <c r="G82" s="31" t="s">
        <v>17</v>
      </c>
      <c r="H82" s="10" cm="1">
        <f t="array" ref="H82">INDEX(Sheet2!$D$5:$D$1020,MATCH(NEW!A82&amp;NEW!G82,Sheet2!$A$5:$A$1020&amp;Sheet2!$E$5:$E$1020,0))</f>
        <v>19.989999999999998</v>
      </c>
      <c r="I82" s="10">
        <f t="shared" si="7"/>
        <v>619.68999999999994</v>
      </c>
      <c r="J82" s="10">
        <f t="shared" ref="J82" si="54">K82/F82</f>
        <v>18.067096774193551</v>
      </c>
      <c r="K82" s="32">
        <v>560.08000000000004</v>
      </c>
      <c r="L82" s="33">
        <v>0.25</v>
      </c>
      <c r="M82" s="32">
        <f t="shared" ref="M82:M101" si="55">L82*K82</f>
        <v>140.02000000000001</v>
      </c>
      <c r="N82" s="32">
        <v>1</v>
      </c>
      <c r="O82" s="32">
        <f t="shared" ref="O82:O101" si="56">M82*N82</f>
        <v>140.02000000000001</v>
      </c>
      <c r="P82" s="32">
        <f t="shared" ref="P82:P101" si="57">N82*K82</f>
        <v>560.08000000000004</v>
      </c>
    </row>
    <row r="83" spans="1:16" x14ac:dyDescent="0.15">
      <c r="A83" s="8" t="s">
        <v>61</v>
      </c>
      <c r="B83" s="18">
        <f>IFERROR(VLOOKUP(A83,Sheet2!$A$4:$E$80,2,FALSE),0)</f>
        <v>9781250800039</v>
      </c>
      <c r="C83" s="26" t="str">
        <f>IFERROR(VLOOKUP(A83,Sheet2!$A$4:$E$80,3,FALSE),0)</f>
        <v>Jami Gigot</v>
      </c>
      <c r="D83" s="25" t="s">
        <v>40</v>
      </c>
      <c r="E83" s="11" t="s">
        <v>38</v>
      </c>
      <c r="F83" s="8">
        <v>6</v>
      </c>
      <c r="G83" s="31" t="s">
        <v>20</v>
      </c>
      <c r="H83" s="10" cm="1">
        <f t="array" ref="H83">INDEX(Sheet2!$D$5:$D$1020,MATCH(NEW!A83&amp;NEW!G83,Sheet2!$A$5:$A$1020&amp;Sheet2!$E$5:$E$1020,0))</f>
        <v>8.99</v>
      </c>
      <c r="I83" s="10">
        <f t="shared" si="7"/>
        <v>53.94</v>
      </c>
      <c r="J83" s="10">
        <f t="shared" ref="J83:J98" si="58">K83/F83</f>
        <v>4.2566666666666668</v>
      </c>
      <c r="K83" s="32">
        <v>25.54</v>
      </c>
      <c r="L83" s="33">
        <v>0.25</v>
      </c>
      <c r="M83" s="32">
        <f t="shared" si="55"/>
        <v>6.3849999999999998</v>
      </c>
      <c r="N83" s="27">
        <v>0.74</v>
      </c>
      <c r="O83" s="32">
        <f t="shared" si="56"/>
        <v>4.7248999999999999</v>
      </c>
      <c r="P83" s="32">
        <f t="shared" si="57"/>
        <v>18.8996</v>
      </c>
    </row>
    <row r="84" spans="1:16" x14ac:dyDescent="0.15">
      <c r="A84" s="8" t="s">
        <v>61</v>
      </c>
      <c r="B84" s="18">
        <f>IFERROR(VLOOKUP(A84,Sheet2!$A$4:$E$80,2,FALSE),0)</f>
        <v>9781250800039</v>
      </c>
      <c r="C84" s="26" t="str">
        <f>IFERROR(VLOOKUP(A84,Sheet2!$A$4:$E$80,3,FALSE),0)</f>
        <v>Jami Gigot</v>
      </c>
      <c r="D84" s="25" t="s">
        <v>40</v>
      </c>
      <c r="E84" s="11" t="s">
        <v>38</v>
      </c>
      <c r="F84" s="8">
        <v>11</v>
      </c>
      <c r="G84" s="31" t="s">
        <v>16</v>
      </c>
      <c r="H84" s="10" cm="1">
        <f t="array" ref="H84">INDEX(Sheet2!$D$5:$D$1020,MATCH(NEW!A84&amp;NEW!G84,Sheet2!$A$5:$A$1020&amp;Sheet2!$E$5:$E$1020,0))</f>
        <v>6.99</v>
      </c>
      <c r="I84" s="10">
        <f t="shared" si="7"/>
        <v>76.89</v>
      </c>
      <c r="J84" s="10">
        <f t="shared" si="58"/>
        <v>5.333636363636364</v>
      </c>
      <c r="K84" s="32">
        <v>58.67</v>
      </c>
      <c r="L84" s="33">
        <v>0.25</v>
      </c>
      <c r="M84" s="32">
        <f t="shared" si="55"/>
        <v>14.6675</v>
      </c>
      <c r="N84" s="27">
        <v>1.0900000000000001</v>
      </c>
      <c r="O84" s="32">
        <f t="shared" si="56"/>
        <v>15.987575000000001</v>
      </c>
      <c r="P84" s="32">
        <f t="shared" si="57"/>
        <v>63.950300000000006</v>
      </c>
    </row>
    <row r="85" spans="1:16" x14ac:dyDescent="0.15">
      <c r="A85" s="8" t="s">
        <v>61</v>
      </c>
      <c r="B85" s="18">
        <f>IFERROR(VLOOKUP(A85,Sheet2!$A$4:$E$80,2,FALSE),0)</f>
        <v>9781250800039</v>
      </c>
      <c r="C85" s="26" t="str">
        <f>IFERROR(VLOOKUP(A85,Sheet2!$A$4:$E$80,3,FALSE),0)</f>
        <v>Jami Gigot</v>
      </c>
      <c r="D85" s="25" t="s">
        <v>40</v>
      </c>
      <c r="E85" s="11" t="s">
        <v>38</v>
      </c>
      <c r="F85" s="8">
        <v>73</v>
      </c>
      <c r="G85" s="31" t="s">
        <v>15</v>
      </c>
      <c r="H85" s="10" cm="1">
        <f t="array" ref="H85">INDEX(Sheet2!$D$5:$D$1020,MATCH(NEW!A85&amp;NEW!G85,Sheet2!$A$5:$A$1020&amp;Sheet2!$E$5:$E$1020,0))</f>
        <v>5.99</v>
      </c>
      <c r="I85" s="10">
        <f t="shared" si="7"/>
        <v>437.27000000000004</v>
      </c>
      <c r="J85" s="10">
        <f t="shared" si="58"/>
        <v>4.6917808219178081</v>
      </c>
      <c r="K85" s="32">
        <v>342.5</v>
      </c>
      <c r="L85" s="33">
        <v>0.25</v>
      </c>
      <c r="M85" s="32">
        <f t="shared" si="55"/>
        <v>85.625</v>
      </c>
      <c r="N85" s="27">
        <v>1.27</v>
      </c>
      <c r="O85" s="32">
        <f t="shared" si="56"/>
        <v>108.74375000000001</v>
      </c>
      <c r="P85" s="32">
        <f t="shared" si="57"/>
        <v>434.97500000000002</v>
      </c>
    </row>
    <row r="86" spans="1:16" x14ac:dyDescent="0.15">
      <c r="A86" s="8" t="s">
        <v>63</v>
      </c>
      <c r="B86" s="18">
        <f>IFERROR(VLOOKUP(A86,Sheet2!$A$4:$E$80,2,FALSE),0)</f>
        <v>9781427207319</v>
      </c>
      <c r="C86" s="26" t="str">
        <f>IFERROR(VLOOKUP(A86,Sheet2!$A$4:$E$80,3,FALSE),0)</f>
        <v>Laurie Keller</v>
      </c>
      <c r="D86" s="25" t="s">
        <v>40</v>
      </c>
      <c r="E86" s="11" t="s">
        <v>38</v>
      </c>
      <c r="F86" s="8">
        <v>1</v>
      </c>
      <c r="G86" s="31" t="s">
        <v>20</v>
      </c>
      <c r="H86" s="10" cm="1">
        <f t="array" ref="H86">INDEX(Sheet2!$D$5:$D$1020,MATCH(NEW!A86&amp;NEW!G86,Sheet2!$A$5:$A$1020&amp;Sheet2!$E$5:$E$1020,0))</f>
        <v>12.99</v>
      </c>
      <c r="I86" s="10">
        <f t="shared" si="7"/>
        <v>12.99</v>
      </c>
      <c r="J86" s="10">
        <f t="shared" si="58"/>
        <v>7.15</v>
      </c>
      <c r="K86" s="32">
        <v>7.15</v>
      </c>
      <c r="L86" s="33">
        <v>0.25</v>
      </c>
      <c r="M86" s="32">
        <f t="shared" si="55"/>
        <v>1.7875000000000001</v>
      </c>
      <c r="N86" s="27">
        <v>0.74</v>
      </c>
      <c r="O86" s="32">
        <f t="shared" si="56"/>
        <v>1.3227500000000001</v>
      </c>
      <c r="P86" s="32">
        <f t="shared" si="57"/>
        <v>5.2910000000000004</v>
      </c>
    </row>
    <row r="87" spans="1:16" x14ac:dyDescent="0.15">
      <c r="A87" s="8" t="s">
        <v>65</v>
      </c>
      <c r="B87" s="18">
        <f>IFERROR(VLOOKUP(A87,Sheet2!$A$4:$E$80,2,FALSE),0)</f>
        <v>9781250351333</v>
      </c>
      <c r="C87" s="26" t="str">
        <f>IFERROR(VLOOKUP(A87,Sheet2!$A$4:$E$80,3,FALSE),0)</f>
        <v>Nancy Tillman</v>
      </c>
      <c r="D87" s="25" t="s">
        <v>40</v>
      </c>
      <c r="E87" s="11" t="s">
        <v>38</v>
      </c>
      <c r="F87" s="8">
        <v>12</v>
      </c>
      <c r="G87" s="31" t="s">
        <v>20</v>
      </c>
      <c r="H87" s="10" cm="1">
        <f t="array" ref="H87">INDEX(Sheet2!$D$5:$D$1020,MATCH(NEW!A87&amp;NEW!G87,Sheet2!$A$5:$A$1020&amp;Sheet2!$E$5:$E$1020,0))</f>
        <v>8.99</v>
      </c>
      <c r="I87" s="10">
        <f t="shared" si="7"/>
        <v>107.88</v>
      </c>
      <c r="J87" s="10">
        <f t="shared" si="58"/>
        <v>4.5249999999999995</v>
      </c>
      <c r="K87" s="32">
        <v>54.3</v>
      </c>
      <c r="L87" s="33">
        <v>0.25</v>
      </c>
      <c r="M87" s="32">
        <f t="shared" si="55"/>
        <v>13.574999999999999</v>
      </c>
      <c r="N87" s="27">
        <v>0.74</v>
      </c>
      <c r="O87" s="32">
        <f t="shared" si="56"/>
        <v>10.045499999999999</v>
      </c>
      <c r="P87" s="32">
        <f t="shared" si="57"/>
        <v>40.181999999999995</v>
      </c>
    </row>
    <row r="88" spans="1:16" x14ac:dyDescent="0.15">
      <c r="A88" s="8" t="s">
        <v>65</v>
      </c>
      <c r="B88" s="18">
        <f>IFERROR(VLOOKUP(A88,Sheet2!$A$4:$E$80,2,FALSE),0)</f>
        <v>9781250351333</v>
      </c>
      <c r="C88" s="26" t="str">
        <f>IFERROR(VLOOKUP(A88,Sheet2!$A$4:$E$80,3,FALSE),0)</f>
        <v>Nancy Tillman</v>
      </c>
      <c r="D88" s="25" t="s">
        <v>40</v>
      </c>
      <c r="E88" s="11" t="s">
        <v>38</v>
      </c>
      <c r="F88" s="8">
        <v>27</v>
      </c>
      <c r="G88" s="31" t="s">
        <v>15</v>
      </c>
      <c r="H88" s="10" cm="1">
        <f t="array" ref="H88">INDEX(Sheet2!$D$5:$D$1020,MATCH(NEW!A88&amp;NEW!G88,Sheet2!$A$5:$A$1020&amp;Sheet2!$E$5:$E$1020,0))</f>
        <v>5.99</v>
      </c>
      <c r="I88" s="10">
        <f t="shared" si="7"/>
        <v>161.73000000000002</v>
      </c>
      <c r="J88" s="10">
        <f t="shared" si="58"/>
        <v>4.5866666666666669</v>
      </c>
      <c r="K88" s="32">
        <v>123.84</v>
      </c>
      <c r="L88" s="33">
        <v>0.25</v>
      </c>
      <c r="M88" s="32">
        <f t="shared" si="55"/>
        <v>30.96</v>
      </c>
      <c r="N88" s="27">
        <v>1.27</v>
      </c>
      <c r="O88" s="32">
        <f t="shared" si="56"/>
        <v>39.319200000000002</v>
      </c>
      <c r="P88" s="32">
        <f t="shared" si="57"/>
        <v>157.27680000000001</v>
      </c>
    </row>
    <row r="89" spans="1:16" x14ac:dyDescent="0.15">
      <c r="A89" s="8" t="s">
        <v>65</v>
      </c>
      <c r="B89" s="18">
        <f>IFERROR(VLOOKUP(A89,Sheet2!$A$4:$E$80,2,FALSE),0)</f>
        <v>9781250351333</v>
      </c>
      <c r="C89" s="26" t="str">
        <f>IFERROR(VLOOKUP(A89,Sheet2!$A$4:$E$80,3,FALSE),0)</f>
        <v>Nancy Tillman</v>
      </c>
      <c r="D89" s="25" t="s">
        <v>40</v>
      </c>
      <c r="E89" s="11" t="s">
        <v>38</v>
      </c>
      <c r="F89" s="8">
        <v>67</v>
      </c>
      <c r="G89" s="31" t="s">
        <v>17</v>
      </c>
      <c r="H89" s="10" cm="1">
        <f t="array" ref="H89">INDEX(Sheet2!$D$5:$D$1020,MATCH(NEW!A89&amp;NEW!G89,Sheet2!$A$5:$A$1020&amp;Sheet2!$E$5:$E$1020,0))</f>
        <v>6.99</v>
      </c>
      <c r="I89" s="10">
        <f t="shared" si="7"/>
        <v>468.33000000000004</v>
      </c>
      <c r="J89" s="10">
        <f t="shared" si="58"/>
        <v>6.4171641791044776</v>
      </c>
      <c r="K89" s="32">
        <v>429.95</v>
      </c>
      <c r="L89" s="33">
        <v>0.25</v>
      </c>
      <c r="M89" s="32">
        <f t="shared" si="55"/>
        <v>107.4875</v>
      </c>
      <c r="N89" s="32">
        <v>1</v>
      </c>
      <c r="O89" s="32">
        <f t="shared" si="56"/>
        <v>107.4875</v>
      </c>
      <c r="P89" s="32">
        <f t="shared" si="57"/>
        <v>429.95</v>
      </c>
    </row>
    <row r="90" spans="1:16" x14ac:dyDescent="0.15">
      <c r="A90" s="8" t="s">
        <v>66</v>
      </c>
      <c r="B90" s="18">
        <f>IFERROR(VLOOKUP(A90,Sheet2!$A$4:$E$80,2,FALSE),0)</f>
        <v>9781250351340</v>
      </c>
      <c r="C90" s="26" t="str">
        <f>IFERROR(VLOOKUP(A90,Sheet2!$A$4:$E$80,3,FALSE),0)</f>
        <v>Emmy Castner</v>
      </c>
      <c r="D90" s="25" t="s">
        <v>40</v>
      </c>
      <c r="E90" s="11" t="s">
        <v>38</v>
      </c>
      <c r="F90" s="8">
        <v>61</v>
      </c>
      <c r="G90" s="31" t="s">
        <v>20</v>
      </c>
      <c r="H90" s="10" cm="1">
        <f t="array" ref="H90">INDEX(Sheet2!$D$5:$D$1020,MATCH(NEW!A90&amp;NEW!G90,Sheet2!$A$5:$A$1020&amp;Sheet2!$E$5:$E$1020,0))</f>
        <v>12.99</v>
      </c>
      <c r="I90" s="10">
        <f t="shared" si="7"/>
        <v>792.39</v>
      </c>
      <c r="J90" s="10">
        <f t="shared" si="58"/>
        <v>6.7632786885245899</v>
      </c>
      <c r="K90" s="32">
        <v>412.56</v>
      </c>
      <c r="L90" s="33">
        <v>0.25</v>
      </c>
      <c r="M90" s="32">
        <f t="shared" si="55"/>
        <v>103.14</v>
      </c>
      <c r="N90" s="27">
        <v>0.74</v>
      </c>
      <c r="O90" s="32">
        <f t="shared" si="56"/>
        <v>76.323599999999999</v>
      </c>
      <c r="P90" s="32">
        <f t="shared" si="57"/>
        <v>305.2944</v>
      </c>
    </row>
    <row r="91" spans="1:16" x14ac:dyDescent="0.15">
      <c r="A91" s="8" t="s">
        <v>66</v>
      </c>
      <c r="B91" s="18">
        <f>IFERROR(VLOOKUP(A91,Sheet2!$A$4:$E$80,2,FALSE),0)</f>
        <v>9781250351340</v>
      </c>
      <c r="C91" s="26" t="str">
        <f>IFERROR(VLOOKUP(A91,Sheet2!$A$4:$E$80,3,FALSE),0)</f>
        <v>Emmy Castner</v>
      </c>
      <c r="D91" s="25" t="s">
        <v>40</v>
      </c>
      <c r="E91" s="11" t="s">
        <v>38</v>
      </c>
      <c r="F91" s="8">
        <v>9</v>
      </c>
      <c r="G91" s="31" t="s">
        <v>16</v>
      </c>
      <c r="H91" s="10" cm="1">
        <f t="array" ref="H91">INDEX(Sheet2!$D$5:$D$1020,MATCH(NEW!A91&amp;NEW!G91,Sheet2!$A$5:$A$1020&amp;Sheet2!$E$5:$E$1020,0))</f>
        <v>9.99</v>
      </c>
      <c r="I91" s="10">
        <f t="shared" si="7"/>
        <v>89.91</v>
      </c>
      <c r="J91" s="10">
        <f t="shared" si="58"/>
        <v>7.6099999999999994</v>
      </c>
      <c r="K91" s="32">
        <v>68.489999999999995</v>
      </c>
      <c r="L91" s="33">
        <v>0.25</v>
      </c>
      <c r="M91" s="32">
        <f t="shared" si="55"/>
        <v>17.122499999999999</v>
      </c>
      <c r="N91" s="27">
        <v>1.0900000000000001</v>
      </c>
      <c r="O91" s="32">
        <f t="shared" si="56"/>
        <v>18.663525</v>
      </c>
      <c r="P91" s="32">
        <f t="shared" si="57"/>
        <v>74.6541</v>
      </c>
    </row>
    <row r="92" spans="1:16" x14ac:dyDescent="0.15">
      <c r="A92" s="8" t="s">
        <v>66</v>
      </c>
      <c r="B92" s="18">
        <f>IFERROR(VLOOKUP(A92,Sheet2!$A$4:$E$80,2,FALSE),0)</f>
        <v>9781250351340</v>
      </c>
      <c r="C92" s="26" t="str">
        <f>IFERROR(VLOOKUP(A92,Sheet2!$A$4:$E$80,3,FALSE),0)</f>
        <v>Emmy Castner</v>
      </c>
      <c r="D92" s="25" t="s">
        <v>40</v>
      </c>
      <c r="E92" s="11" t="s">
        <v>38</v>
      </c>
      <c r="F92" s="8">
        <v>109</v>
      </c>
      <c r="G92" s="31" t="s">
        <v>15</v>
      </c>
      <c r="H92" s="10" cm="1">
        <f t="array" ref="H92">INDEX(Sheet2!$D$5:$D$1020,MATCH(NEW!A92&amp;NEW!G92,Sheet2!$A$5:$A$1020&amp;Sheet2!$E$5:$E$1020,0))</f>
        <v>7.99</v>
      </c>
      <c r="I92" s="10">
        <f t="shared" si="7"/>
        <v>870.91</v>
      </c>
      <c r="J92" s="10">
        <f t="shared" si="58"/>
        <v>6.1732110091743122</v>
      </c>
      <c r="K92" s="32">
        <v>672.88</v>
      </c>
      <c r="L92" s="33">
        <v>0.25</v>
      </c>
      <c r="M92" s="32">
        <f t="shared" si="55"/>
        <v>168.22</v>
      </c>
      <c r="N92" s="27">
        <v>1.27</v>
      </c>
      <c r="O92" s="32">
        <f t="shared" si="56"/>
        <v>213.63939999999999</v>
      </c>
      <c r="P92" s="32">
        <f t="shared" si="57"/>
        <v>854.55759999999998</v>
      </c>
    </row>
    <row r="93" spans="1:16" x14ac:dyDescent="0.15">
      <c r="A93" s="8" t="s">
        <v>66</v>
      </c>
      <c r="B93" s="18">
        <f>IFERROR(VLOOKUP(A93,Sheet2!$A$4:$E$80,2,FALSE),0)</f>
        <v>9781250351340</v>
      </c>
      <c r="C93" s="26" t="str">
        <f>IFERROR(VLOOKUP(A93,Sheet2!$A$4:$E$80,3,FALSE),0)</f>
        <v>Emmy Castner</v>
      </c>
      <c r="D93" s="25" t="s">
        <v>40</v>
      </c>
      <c r="E93" s="11" t="s">
        <v>38</v>
      </c>
      <c r="F93" s="8">
        <v>355</v>
      </c>
      <c r="G93" s="31" t="s">
        <v>17</v>
      </c>
      <c r="H93" s="10" cm="1">
        <f t="array" ref="H93">INDEX(Sheet2!$D$5:$D$1020,MATCH(NEW!A93&amp;NEW!G93,Sheet2!$A$5:$A$1020&amp;Sheet2!$E$5:$E$1020,0))</f>
        <v>9.99</v>
      </c>
      <c r="I93" s="10">
        <f t="shared" si="7"/>
        <v>3546.4500000000003</v>
      </c>
      <c r="J93" s="10">
        <f t="shared" si="58"/>
        <v>9.2527887323943663</v>
      </c>
      <c r="K93" s="32">
        <v>3284.7400000000002</v>
      </c>
      <c r="L93" s="33">
        <v>0.25</v>
      </c>
      <c r="M93" s="32">
        <f t="shared" si="55"/>
        <v>821.18500000000006</v>
      </c>
      <c r="N93" s="32">
        <v>1</v>
      </c>
      <c r="O93" s="32">
        <f t="shared" si="56"/>
        <v>821.18500000000006</v>
      </c>
      <c r="P93" s="32">
        <f t="shared" si="57"/>
        <v>3284.7400000000002</v>
      </c>
    </row>
    <row r="94" spans="1:16" x14ac:dyDescent="0.15">
      <c r="A94" s="8" t="s">
        <v>10</v>
      </c>
      <c r="B94" s="18">
        <f>IFERROR(VLOOKUP(A94,[1]Sheet2!$A$4:$E$60,2,FALSE),0)</f>
        <v>9781427203250</v>
      </c>
      <c r="C94" s="26" t="str">
        <f>IFERROR(VLOOKUP(A94,[1]Sheet2!$A$4:$E$60,3,FALSE),0)</f>
        <v>Bill Martin Jr / Eric Carle</v>
      </c>
      <c r="D94" s="25" t="s">
        <v>52</v>
      </c>
      <c r="E94" s="11" t="s">
        <v>38</v>
      </c>
      <c r="F94" s="25">
        <v>2</v>
      </c>
      <c r="G94" s="31" t="s">
        <v>16</v>
      </c>
      <c r="H94" s="10" cm="1">
        <f t="array" ref="H94">INDEX(Sheet2!$D$5:$D$1020,MATCH(NEW!A94&amp;NEW!G94,Sheet2!$A$5:$A$1020&amp;Sheet2!$E$5:$E$1020,0))</f>
        <v>9.99</v>
      </c>
      <c r="I94" s="10">
        <f t="shared" si="7"/>
        <v>19.98</v>
      </c>
      <c r="J94" s="10">
        <f t="shared" ref="J94" si="59">K94/F94</f>
        <v>5.0815899843505496</v>
      </c>
      <c r="K94" s="32">
        <v>10.163179968701099</v>
      </c>
      <c r="L94" s="33">
        <v>0.25</v>
      </c>
      <c r="M94" s="32">
        <f t="shared" ref="M94" si="60">L94*K94</f>
        <v>2.5407949921752748</v>
      </c>
      <c r="N94" s="27">
        <v>1.0900000000000001</v>
      </c>
      <c r="O94" s="32">
        <f t="shared" ref="O94" si="61">M94*N94</f>
        <v>2.7694665414710498</v>
      </c>
      <c r="P94" s="32">
        <f t="shared" ref="P94" si="62">N94*K94</f>
        <v>11.077866165884199</v>
      </c>
    </row>
    <row r="95" spans="1:16" x14ac:dyDescent="0.15">
      <c r="A95" s="8" t="s">
        <v>10</v>
      </c>
      <c r="B95" s="18">
        <f>IFERROR(VLOOKUP(A95,[1]Sheet2!$A$4:$E$60,2,FALSE),0)</f>
        <v>9781427203250</v>
      </c>
      <c r="C95" s="26" t="str">
        <f>IFERROR(VLOOKUP(A95,[1]Sheet2!$A$4:$E$60,3,FALSE),0)</f>
        <v>Bill Martin Jr / Eric Carle</v>
      </c>
      <c r="D95" s="25" t="s">
        <v>52</v>
      </c>
      <c r="E95" s="11" t="s">
        <v>38</v>
      </c>
      <c r="F95" s="25">
        <v>15</v>
      </c>
      <c r="G95" s="31" t="s">
        <v>15</v>
      </c>
      <c r="H95" s="10" cm="1">
        <f t="array" ref="H95">INDEX(Sheet2!$D$5:$D$1020,MATCH(NEW!A95&amp;NEW!G95,Sheet2!$A$5:$A$1020&amp;Sheet2!$E$5:$E$1020,0))</f>
        <v>7.99</v>
      </c>
      <c r="I95" s="10">
        <f t="shared" ref="I95:I120" si="63">H95*F95</f>
        <v>119.85000000000001</v>
      </c>
      <c r="J95" s="10">
        <f t="shared" si="58"/>
        <v>3.8061909233176867</v>
      </c>
      <c r="K95" s="32">
        <v>57.092863849765301</v>
      </c>
      <c r="L95" s="33">
        <v>0.25</v>
      </c>
      <c r="M95" s="32">
        <f t="shared" si="55"/>
        <v>14.273215962441325</v>
      </c>
      <c r="N95" s="27">
        <v>1.27</v>
      </c>
      <c r="O95" s="32">
        <f t="shared" si="56"/>
        <v>18.126984272300483</v>
      </c>
      <c r="P95" s="32">
        <f t="shared" si="57"/>
        <v>72.507937089201931</v>
      </c>
    </row>
    <row r="96" spans="1:16" x14ac:dyDescent="0.15">
      <c r="A96" s="8" t="s">
        <v>1</v>
      </c>
      <c r="B96" s="18">
        <f>IFERROR(VLOOKUP(A96,[1]Sheet2!$A$4:$E$60,2,FALSE),0)</f>
        <v>9781427228833</v>
      </c>
      <c r="C96" s="26" t="str">
        <f>IFERROR(VLOOKUP(A96,[1]Sheet2!$A$4:$E$60,3,FALSE),0)</f>
        <v>Nancy Tillman</v>
      </c>
      <c r="D96" s="25" t="s">
        <v>52</v>
      </c>
      <c r="E96" s="11" t="s">
        <v>38</v>
      </c>
      <c r="F96" s="25">
        <v>2</v>
      </c>
      <c r="G96" s="31" t="s">
        <v>16</v>
      </c>
      <c r="H96" s="10" cm="1">
        <f t="array" ref="H96">INDEX(Sheet2!$D$5:$D$1020,MATCH(NEW!A96&amp;NEW!G96,Sheet2!$A$5:$A$1020&amp;Sheet2!$E$5:$E$1020,0))</f>
        <v>4.99</v>
      </c>
      <c r="I96" s="10">
        <f t="shared" si="63"/>
        <v>9.98</v>
      </c>
      <c r="J96" s="10">
        <f>K96/F96</f>
        <v>2.5376150234741801</v>
      </c>
      <c r="K96" s="32">
        <v>5.0752300469483602</v>
      </c>
      <c r="L96" s="33">
        <v>0.25</v>
      </c>
      <c r="M96" s="32">
        <f>L96*K96</f>
        <v>1.2688075117370901</v>
      </c>
      <c r="N96" s="27">
        <v>1.0900000000000001</v>
      </c>
      <c r="O96" s="32">
        <f>M96*N96</f>
        <v>1.3830001877934284</v>
      </c>
      <c r="P96" s="32">
        <f t="shared" si="57"/>
        <v>5.5320007511737135</v>
      </c>
    </row>
    <row r="97" spans="1:16" x14ac:dyDescent="0.15">
      <c r="A97" s="8" t="s">
        <v>1</v>
      </c>
      <c r="B97" s="18">
        <f>IFERROR(VLOOKUP(A97,[1]Sheet2!$A$4:$E$60,2,FALSE),0)</f>
        <v>9781427228833</v>
      </c>
      <c r="C97" s="26" t="str">
        <f>IFERROR(VLOOKUP(A97,[1]Sheet2!$A$4:$E$60,3,FALSE),0)</f>
        <v>Nancy Tillman</v>
      </c>
      <c r="D97" s="25" t="s">
        <v>52</v>
      </c>
      <c r="E97" s="11" t="s">
        <v>38</v>
      </c>
      <c r="F97" s="25">
        <v>15</v>
      </c>
      <c r="G97" s="31" t="s">
        <v>15</v>
      </c>
      <c r="H97" s="10" cm="1">
        <f t="array" ref="H97">INDEX(Sheet2!$D$5:$D$1020,MATCH(NEW!A97&amp;NEW!G97,Sheet2!$A$5:$A$1020&amp;Sheet2!$E$5:$E$1020,0))</f>
        <v>3.99</v>
      </c>
      <c r="I97" s="10">
        <f t="shared" si="63"/>
        <v>59.85</v>
      </c>
      <c r="J97" s="10">
        <f t="shared" si="58"/>
        <v>1.9007136150234734</v>
      </c>
      <c r="K97" s="32">
        <v>28.5107042253521</v>
      </c>
      <c r="L97" s="33">
        <v>0.25</v>
      </c>
      <c r="M97" s="32">
        <f t="shared" si="55"/>
        <v>7.127676056338025</v>
      </c>
      <c r="N97" s="27">
        <v>1.27</v>
      </c>
      <c r="O97" s="32">
        <f t="shared" si="56"/>
        <v>9.0521485915492921</v>
      </c>
      <c r="P97" s="32">
        <f t="shared" si="57"/>
        <v>36.208594366197168</v>
      </c>
    </row>
    <row r="98" spans="1:16" x14ac:dyDescent="0.15">
      <c r="A98" s="8" t="s">
        <v>1</v>
      </c>
      <c r="B98" s="18">
        <f>IFERROR(VLOOKUP(A98,[1]Sheet2!$A$4:$E$60,2,FALSE),0)</f>
        <v>9781427228833</v>
      </c>
      <c r="C98" s="26" t="str">
        <f>IFERROR(VLOOKUP(A98,[1]Sheet2!$A$4:$E$60,3,FALSE),0)</f>
        <v>Nancy Tillman</v>
      </c>
      <c r="D98" s="25" t="s">
        <v>52</v>
      </c>
      <c r="E98" s="11" t="s">
        <v>38</v>
      </c>
      <c r="F98" s="25">
        <v>9</v>
      </c>
      <c r="G98" s="31" t="s">
        <v>17</v>
      </c>
      <c r="H98" s="10" cm="1">
        <f t="array" ref="H98">INDEX(Sheet2!$D$5:$D$1020,MATCH(NEW!A98&amp;NEW!G98,Sheet2!$A$5:$A$1020&amp;Sheet2!$E$5:$E$1020,0))</f>
        <v>4.99</v>
      </c>
      <c r="I98" s="10">
        <f t="shared" si="63"/>
        <v>44.910000000000004</v>
      </c>
      <c r="J98" s="10">
        <f t="shared" si="58"/>
        <v>2.3602125230940443</v>
      </c>
      <c r="K98" s="32">
        <v>21.241912707846399</v>
      </c>
      <c r="L98" s="33">
        <v>0.25</v>
      </c>
      <c r="M98" s="32">
        <f t="shared" si="55"/>
        <v>5.3104781769615998</v>
      </c>
      <c r="N98" s="32">
        <v>1</v>
      </c>
      <c r="O98" s="32">
        <f t="shared" si="56"/>
        <v>5.3104781769615998</v>
      </c>
      <c r="P98" s="32">
        <f t="shared" si="57"/>
        <v>21.241912707846399</v>
      </c>
    </row>
    <row r="99" spans="1:16" x14ac:dyDescent="0.15">
      <c r="A99" s="8" t="s">
        <v>9</v>
      </c>
      <c r="B99" s="18">
        <f>IFERROR(VLOOKUP(A99,[1]Sheet2!$A$4:$E$60,2,FALSE),0)</f>
        <v>9781427213631</v>
      </c>
      <c r="C99" s="26" t="str">
        <f>IFERROR(VLOOKUP(A99,[1]Sheet2!$A$4:$E$60,3,FALSE),0)</f>
        <v>Nick Bruel</v>
      </c>
      <c r="D99" s="25" t="s">
        <v>52</v>
      </c>
      <c r="E99" s="11" t="s">
        <v>38</v>
      </c>
      <c r="F99" s="25">
        <v>54</v>
      </c>
      <c r="G99" s="31" t="s">
        <v>17</v>
      </c>
      <c r="H99" s="10" cm="1">
        <f t="array" ref="H99">INDEX(Sheet2!$D$5:$D$1020,MATCH(NEW!A99&amp;NEW!G99,Sheet2!$A$5:$A$1020&amp;Sheet2!$E$5:$E$1020,0))</f>
        <v>6.99</v>
      </c>
      <c r="I99" s="10">
        <f t="shared" si="63"/>
        <v>377.46000000000004</v>
      </c>
      <c r="J99" s="10">
        <f>K99/F99</f>
        <v>4.5316816846882961</v>
      </c>
      <c r="K99" s="32">
        <v>244.71081097316801</v>
      </c>
      <c r="L99" s="33">
        <v>0.25</v>
      </c>
      <c r="M99" s="32">
        <f t="shared" si="55"/>
        <v>61.177702743292002</v>
      </c>
      <c r="N99" s="32">
        <v>1</v>
      </c>
      <c r="O99" s="32">
        <f t="shared" si="56"/>
        <v>61.177702743292002</v>
      </c>
      <c r="P99" s="32">
        <f t="shared" si="57"/>
        <v>244.71081097316801</v>
      </c>
    </row>
    <row r="100" spans="1:16" x14ac:dyDescent="0.15">
      <c r="A100" s="8" t="s">
        <v>13</v>
      </c>
      <c r="B100" s="18">
        <f>IFERROR(VLOOKUP(A100,[1]Sheet2!$A$4:$E$60,2,FALSE),0)</f>
        <v>9781250759481</v>
      </c>
      <c r="C100" s="26" t="str">
        <f>IFERROR(VLOOKUP(A100,[1]Sheet2!$A$4:$E$60,3,FALSE),0)</f>
        <v>Natalie Portman</v>
      </c>
      <c r="D100" s="25" t="s">
        <v>52</v>
      </c>
      <c r="E100" s="11" t="s">
        <v>38</v>
      </c>
      <c r="F100" s="25">
        <v>20</v>
      </c>
      <c r="G100" s="31" t="s">
        <v>17</v>
      </c>
      <c r="H100" s="10" cm="1">
        <f t="array" ref="H100">INDEX(Sheet2!$D$5:$D$1020,MATCH(NEW!A100&amp;NEW!G100,Sheet2!$A$5:$A$1020&amp;Sheet2!$E$5:$E$1020,0))</f>
        <v>6.99</v>
      </c>
      <c r="I100" s="10">
        <f t="shared" si="63"/>
        <v>139.80000000000001</v>
      </c>
      <c r="J100" s="10">
        <f t="shared" ref="J100:J101" si="64">K100/F100</f>
        <v>4.558083333333335</v>
      </c>
      <c r="K100" s="32">
        <v>91.161666666666704</v>
      </c>
      <c r="L100" s="33">
        <v>0.25</v>
      </c>
      <c r="M100" s="32">
        <f t="shared" si="55"/>
        <v>22.790416666666676</v>
      </c>
      <c r="N100" s="32">
        <v>1</v>
      </c>
      <c r="O100" s="32">
        <f t="shared" si="56"/>
        <v>22.790416666666676</v>
      </c>
      <c r="P100" s="32">
        <f t="shared" si="57"/>
        <v>91.161666666666704</v>
      </c>
    </row>
    <row r="101" spans="1:16" x14ac:dyDescent="0.15">
      <c r="A101" s="8" t="s">
        <v>42</v>
      </c>
      <c r="B101" s="18">
        <f>IFERROR(VLOOKUP(A101,[1]Sheet2!$A$4:$E$60,2,FALSE),0)</f>
        <v>9781427201539</v>
      </c>
      <c r="C101" s="26" t="str">
        <f>IFERROR(VLOOKUP(A101,[1]Sheet2!$A$4:$E$60,3,FALSE),0)</f>
        <v>William Steig</v>
      </c>
      <c r="D101" s="25" t="s">
        <v>52</v>
      </c>
      <c r="E101" s="11" t="s">
        <v>38</v>
      </c>
      <c r="F101" s="25">
        <v>20</v>
      </c>
      <c r="G101" s="31" t="s">
        <v>17</v>
      </c>
      <c r="H101" s="10" cm="1">
        <f t="array" ref="H101">INDEX(Sheet2!$D$5:$D$1020,MATCH(NEW!A101&amp;NEW!G101,Sheet2!$A$5:$A$1020&amp;Sheet2!$E$5:$E$1020,0))</f>
        <v>9.99</v>
      </c>
      <c r="I101" s="10">
        <f t="shared" si="63"/>
        <v>199.8</v>
      </c>
      <c r="J101" s="10">
        <f t="shared" si="64"/>
        <v>4.558083333333335</v>
      </c>
      <c r="K101" s="32">
        <v>91.161666666666704</v>
      </c>
      <c r="L101" s="33">
        <v>0.25</v>
      </c>
      <c r="M101" s="32">
        <f t="shared" si="55"/>
        <v>22.790416666666676</v>
      </c>
      <c r="N101" s="32">
        <v>1</v>
      </c>
      <c r="O101" s="32">
        <f t="shared" si="56"/>
        <v>22.790416666666676</v>
      </c>
      <c r="P101" s="32">
        <f t="shared" si="57"/>
        <v>91.161666666666704</v>
      </c>
    </row>
    <row r="102" spans="1:16" x14ac:dyDescent="0.15">
      <c r="A102" s="25" t="s">
        <v>9</v>
      </c>
      <c r="B102" s="26">
        <f>IFERROR(VLOOKUP(A102,[2]Sheet2!$A$4:$E$60,2,FALSE),0)</f>
        <v>9781427213631</v>
      </c>
      <c r="C102" s="26" t="str">
        <f>IFERROR(VLOOKUP(A102,Sheet2!$A$4:$E$80,3,FALSE),0)</f>
        <v>Nick Bruel</v>
      </c>
      <c r="D102" s="25" t="s">
        <v>51</v>
      </c>
      <c r="E102" s="30" t="s">
        <v>38</v>
      </c>
      <c r="F102" s="8">
        <v>62</v>
      </c>
      <c r="G102" s="29" t="s">
        <v>17</v>
      </c>
      <c r="H102" s="10" cm="1">
        <f t="array" ref="H102">INDEX(Sheet2!$D$5:$D$1020,MATCH(NEW!A102&amp;NEW!G102,Sheet2!$A$5:$A$1020&amp;Sheet2!$E$5:$E$1020,0))</f>
        <v>6.99</v>
      </c>
      <c r="I102" s="10">
        <f t="shared" si="63"/>
        <v>433.38</v>
      </c>
      <c r="J102" s="21">
        <v>4.75</v>
      </c>
      <c r="K102" s="27">
        <f>J102*F102</f>
        <v>294.5</v>
      </c>
      <c r="L102" s="33">
        <v>0.25</v>
      </c>
      <c r="M102" s="27">
        <f>L102*K102</f>
        <v>73.625</v>
      </c>
      <c r="N102" s="27">
        <v>1</v>
      </c>
      <c r="O102" s="27">
        <f t="shared" si="50"/>
        <v>73.625</v>
      </c>
      <c r="P102" s="32">
        <f t="shared" ref="P102:P110" si="65">N102*K102</f>
        <v>294.5</v>
      </c>
    </row>
    <row r="103" spans="1:16" x14ac:dyDescent="0.15">
      <c r="A103" s="25" t="s">
        <v>10</v>
      </c>
      <c r="B103" s="26">
        <f>IFERROR(VLOOKUP(A103,[2]Sheet2!$A$4:$E$60,2,FALSE),0)</f>
        <v>9781427203250</v>
      </c>
      <c r="C103" s="26" t="str">
        <f>IFERROR(VLOOKUP(A103,Sheet2!$A$4:$E$80,3,FALSE),0)</f>
        <v>Bill Martin Jr / Eric Carle</v>
      </c>
      <c r="D103" s="25" t="s">
        <v>51</v>
      </c>
      <c r="E103" s="30" t="s">
        <v>38</v>
      </c>
      <c r="F103" s="8">
        <v>73</v>
      </c>
      <c r="G103" s="29" t="s">
        <v>15</v>
      </c>
      <c r="H103" s="10" cm="1">
        <f t="array" ref="H103">INDEX(Sheet2!$D$5:$D$1020,MATCH(NEW!A103&amp;NEW!G103,Sheet2!$A$5:$A$1020&amp;Sheet2!$E$5:$E$1020,0))</f>
        <v>7.99</v>
      </c>
      <c r="I103" s="10">
        <f t="shared" si="63"/>
        <v>583.27</v>
      </c>
      <c r="J103" s="21">
        <v>4.16</v>
      </c>
      <c r="K103" s="27">
        <f t="shared" ref="K103:K120" si="66">J103*F103</f>
        <v>303.68</v>
      </c>
      <c r="L103" s="28">
        <v>0.25</v>
      </c>
      <c r="M103" s="27">
        <f t="shared" ref="M103:M120" si="67">L103*K103</f>
        <v>75.92</v>
      </c>
      <c r="N103" s="27">
        <v>1.27</v>
      </c>
      <c r="O103" s="27">
        <f>M103*N103</f>
        <v>96.418400000000005</v>
      </c>
      <c r="P103" s="32">
        <f t="shared" si="65"/>
        <v>385.67360000000002</v>
      </c>
    </row>
    <row r="104" spans="1:16" x14ac:dyDescent="0.15">
      <c r="A104" s="25" t="s">
        <v>13</v>
      </c>
      <c r="B104" s="26">
        <f>IFERROR(VLOOKUP(A104,[2]Sheet2!$A$4:$E$60,2,FALSE),0)</f>
        <v>9781250759481</v>
      </c>
      <c r="C104" s="26" t="str">
        <f>IFERROR(VLOOKUP(A104,Sheet2!$A$4:$E$80,3,FALSE),0)</f>
        <v>Natalie Portman</v>
      </c>
      <c r="D104" s="25" t="s">
        <v>51</v>
      </c>
      <c r="E104" s="30" t="s">
        <v>38</v>
      </c>
      <c r="F104" s="8">
        <v>81</v>
      </c>
      <c r="G104" s="29" t="s">
        <v>17</v>
      </c>
      <c r="H104" s="10" cm="1">
        <f t="array" ref="H104">INDEX(Sheet2!$D$5:$D$1020,MATCH(NEW!A104&amp;NEW!G104,Sheet2!$A$5:$A$1020&amp;Sheet2!$E$5:$E$1020,0))</f>
        <v>6.99</v>
      </c>
      <c r="I104" s="10">
        <f t="shared" si="63"/>
        <v>566.19000000000005</v>
      </c>
      <c r="J104" s="21">
        <v>4.75</v>
      </c>
      <c r="K104" s="27">
        <f t="shared" si="66"/>
        <v>384.75</v>
      </c>
      <c r="L104" s="28">
        <v>0.25</v>
      </c>
      <c r="M104" s="27">
        <f t="shared" si="67"/>
        <v>96.1875</v>
      </c>
      <c r="N104" s="27">
        <v>1</v>
      </c>
      <c r="O104" s="27">
        <f t="shared" ref="O104:O109" si="68">M104*N104</f>
        <v>96.1875</v>
      </c>
      <c r="P104" s="32">
        <f t="shared" si="65"/>
        <v>384.75</v>
      </c>
    </row>
    <row r="105" spans="1:16" x14ac:dyDescent="0.15">
      <c r="A105" s="25" t="s">
        <v>1</v>
      </c>
      <c r="B105" s="26">
        <f>IFERROR(VLOOKUP(A105,[2]Sheet2!$A$4:$E$60,2,FALSE),0)</f>
        <v>9781427228833</v>
      </c>
      <c r="C105" s="26" t="str">
        <f>IFERROR(VLOOKUP(A105,Sheet2!$A$4:$E$80,3,FALSE),0)</f>
        <v>Nancy Tillman</v>
      </c>
      <c r="D105" s="25" t="s">
        <v>51</v>
      </c>
      <c r="E105" s="30" t="s">
        <v>38</v>
      </c>
      <c r="F105" s="8">
        <v>12</v>
      </c>
      <c r="G105" s="29" t="s">
        <v>15</v>
      </c>
      <c r="H105" s="10" cm="1">
        <f t="array" ref="H105">INDEX(Sheet2!$D$5:$D$1020,MATCH(NEW!A105&amp;NEW!G105,Sheet2!$A$5:$A$1020&amp;Sheet2!$E$5:$E$1020,0))</f>
        <v>3.99</v>
      </c>
      <c r="I105" s="10">
        <f t="shared" si="63"/>
        <v>47.88</v>
      </c>
      <c r="J105" s="21">
        <v>4.16</v>
      </c>
      <c r="K105" s="27">
        <f t="shared" si="66"/>
        <v>49.92</v>
      </c>
      <c r="L105" s="28">
        <v>0.25</v>
      </c>
      <c r="M105" s="27">
        <f t="shared" si="67"/>
        <v>12.48</v>
      </c>
      <c r="N105" s="27">
        <v>1.27</v>
      </c>
      <c r="O105" s="27">
        <f t="shared" si="68"/>
        <v>15.849600000000001</v>
      </c>
      <c r="P105" s="32">
        <f t="shared" si="65"/>
        <v>63.398400000000002</v>
      </c>
    </row>
    <row r="106" spans="1:16" x14ac:dyDescent="0.15">
      <c r="A106" s="25" t="s">
        <v>1</v>
      </c>
      <c r="B106" s="26">
        <f>IFERROR(VLOOKUP(A106,[2]Sheet2!$A$4:$E$60,2,FALSE),0)</f>
        <v>9781427228833</v>
      </c>
      <c r="C106" s="26" t="str">
        <f>IFERROR(VLOOKUP(A106,Sheet2!$A$4:$E$80,3,FALSE),0)</f>
        <v>Nancy Tillman</v>
      </c>
      <c r="D106" s="25" t="s">
        <v>51</v>
      </c>
      <c r="E106" s="30" t="s">
        <v>38</v>
      </c>
      <c r="F106" s="8">
        <v>36</v>
      </c>
      <c r="G106" s="29" t="s">
        <v>17</v>
      </c>
      <c r="H106" s="10" cm="1">
        <f t="array" ref="H106">INDEX(Sheet2!$D$5:$D$1020,MATCH(NEW!A106&amp;NEW!G106,Sheet2!$A$5:$A$1020&amp;Sheet2!$E$5:$E$1020,0))</f>
        <v>4.99</v>
      </c>
      <c r="I106" s="10">
        <f t="shared" si="63"/>
        <v>179.64000000000001</v>
      </c>
      <c r="J106" s="21">
        <v>4.75</v>
      </c>
      <c r="K106" s="27">
        <f t="shared" si="66"/>
        <v>171</v>
      </c>
      <c r="L106" s="28">
        <v>0.25</v>
      </c>
      <c r="M106" s="27">
        <f t="shared" si="67"/>
        <v>42.75</v>
      </c>
      <c r="N106" s="27">
        <v>1</v>
      </c>
      <c r="O106" s="27">
        <f t="shared" si="68"/>
        <v>42.75</v>
      </c>
      <c r="P106" s="32">
        <f t="shared" si="65"/>
        <v>171</v>
      </c>
    </row>
    <row r="107" spans="1:16" x14ac:dyDescent="0.15">
      <c r="A107" s="25" t="s">
        <v>45</v>
      </c>
      <c r="B107" s="26">
        <f>IFERROR(VLOOKUP(A107,[2]Sheet2!$A$4:$E$60,2,FALSE),0)</f>
        <v>9781596434028</v>
      </c>
      <c r="C107" s="26" t="str">
        <f>IFERROR(VLOOKUP(A107,Sheet2!$A$4:$E$80,3,FALSE),0)</f>
        <v>Philip C. Stead</v>
      </c>
      <c r="D107" s="25" t="s">
        <v>51</v>
      </c>
      <c r="E107" s="30" t="s">
        <v>38</v>
      </c>
      <c r="F107" s="8">
        <v>16</v>
      </c>
      <c r="G107" s="29" t="s">
        <v>15</v>
      </c>
      <c r="H107" s="10" cm="1">
        <f t="array" ref="H107">INDEX(Sheet2!$D$5:$D$1020,MATCH(NEW!A107&amp;NEW!G107,Sheet2!$A$5:$A$1020&amp;Sheet2!$E$5:$E$1020,0))</f>
        <v>5.99</v>
      </c>
      <c r="I107" s="10">
        <f t="shared" si="63"/>
        <v>95.84</v>
      </c>
      <c r="J107" s="21">
        <v>4.16</v>
      </c>
      <c r="K107" s="27">
        <f t="shared" si="66"/>
        <v>66.56</v>
      </c>
      <c r="L107" s="28">
        <v>0.25</v>
      </c>
      <c r="M107" s="27">
        <f t="shared" si="67"/>
        <v>16.64</v>
      </c>
      <c r="N107" s="27">
        <v>1.27</v>
      </c>
      <c r="O107" s="27">
        <f t="shared" si="68"/>
        <v>21.1328</v>
      </c>
      <c r="P107" s="32">
        <f t="shared" si="65"/>
        <v>84.531199999999998</v>
      </c>
    </row>
    <row r="108" spans="1:16" x14ac:dyDescent="0.15">
      <c r="A108" s="25" t="s">
        <v>45</v>
      </c>
      <c r="B108" s="26">
        <f>IFERROR(VLOOKUP(A108,[2]Sheet2!$A$4:$E$60,2,FALSE),0)</f>
        <v>9781596434028</v>
      </c>
      <c r="C108" s="26" t="str">
        <f>IFERROR(VLOOKUP(A108,Sheet2!$A$4:$E$80,3,FALSE),0)</f>
        <v>Philip C. Stead</v>
      </c>
      <c r="D108" s="25" t="s">
        <v>51</v>
      </c>
      <c r="E108" s="30" t="s">
        <v>38</v>
      </c>
      <c r="F108" s="8">
        <v>105</v>
      </c>
      <c r="G108" s="29" t="s">
        <v>17</v>
      </c>
      <c r="H108" s="10" cm="1">
        <f t="array" ref="H108">INDEX(Sheet2!$D$5:$D$1020,MATCH(NEW!A108&amp;NEW!G108,Sheet2!$A$5:$A$1020&amp;Sheet2!$E$5:$E$1020,0))</f>
        <v>6.99</v>
      </c>
      <c r="I108" s="10">
        <f t="shared" si="63"/>
        <v>733.95</v>
      </c>
      <c r="J108" s="21">
        <v>4.75</v>
      </c>
      <c r="K108" s="27">
        <f t="shared" si="66"/>
        <v>498.75</v>
      </c>
      <c r="L108" s="28">
        <v>0.25</v>
      </c>
      <c r="M108" s="27">
        <f t="shared" si="67"/>
        <v>124.6875</v>
      </c>
      <c r="N108" s="27">
        <v>1</v>
      </c>
      <c r="O108" s="27">
        <f t="shared" si="68"/>
        <v>124.6875</v>
      </c>
      <c r="P108" s="32">
        <f t="shared" ref="P108" si="69">N108*K108</f>
        <v>498.75</v>
      </c>
    </row>
    <row r="109" spans="1:16" x14ac:dyDescent="0.15">
      <c r="A109" s="25" t="s">
        <v>49</v>
      </c>
      <c r="B109" s="26">
        <f>IFERROR(VLOOKUP(A109,[2]Sheet2!$A$4:$E$60,2,FALSE),0)</f>
        <v>9780374360979</v>
      </c>
      <c r="C109" s="26" t="str">
        <f>IFERROR(VLOOKUP(A109,Sheet2!$A$4:$E$80,3,FALSE),0)</f>
        <v>Deborah Diesen</v>
      </c>
      <c r="D109" s="25" t="s">
        <v>51</v>
      </c>
      <c r="E109" s="30" t="s">
        <v>38</v>
      </c>
      <c r="F109" s="8">
        <v>243</v>
      </c>
      <c r="G109" s="29" t="s">
        <v>17</v>
      </c>
      <c r="H109" s="10" cm="1">
        <f t="array" ref="H109">INDEX(Sheet2!$D$5:$D$1020,MATCH(NEW!A109&amp;NEW!G109,Sheet2!$A$5:$A$1020&amp;Sheet2!$E$5:$E$1020,0))</f>
        <v>6.99</v>
      </c>
      <c r="I109" s="10">
        <f t="shared" si="63"/>
        <v>1698.5700000000002</v>
      </c>
      <c r="J109" s="21">
        <v>4.75</v>
      </c>
      <c r="K109" s="27">
        <f>J109*F109</f>
        <v>1154.25</v>
      </c>
      <c r="L109" s="28">
        <v>0.25</v>
      </c>
      <c r="M109" s="27">
        <f t="shared" si="67"/>
        <v>288.5625</v>
      </c>
      <c r="N109" s="27">
        <v>1</v>
      </c>
      <c r="O109" s="27">
        <f t="shared" si="68"/>
        <v>288.5625</v>
      </c>
      <c r="P109" s="32">
        <f t="shared" si="65"/>
        <v>1154.25</v>
      </c>
    </row>
    <row r="110" spans="1:16" x14ac:dyDescent="0.15">
      <c r="A110" s="25" t="s">
        <v>42</v>
      </c>
      <c r="B110" s="26">
        <f>IFERROR(VLOOKUP(A110,Sheet2!$A$4:$E$80,2,FALSE),0)</f>
        <v>9781427201539</v>
      </c>
      <c r="C110" s="26" t="str">
        <f>IFERROR(VLOOKUP(A110,Sheet2!$A$4:$E$80,3,FALSE),0)</f>
        <v>William Steig</v>
      </c>
      <c r="D110" s="25" t="s">
        <v>51</v>
      </c>
      <c r="E110" s="30" t="s">
        <v>38</v>
      </c>
      <c r="F110" s="8">
        <v>170</v>
      </c>
      <c r="G110" s="29" t="s">
        <v>17</v>
      </c>
      <c r="H110" s="10" cm="1">
        <f t="array" ref="H110">INDEX(Sheet2!$D$5:$D$1020,MATCH(NEW!A110&amp;NEW!G110,Sheet2!$A$5:$A$1020&amp;Sheet2!$E$5:$E$1020,0))</f>
        <v>9.99</v>
      </c>
      <c r="I110" s="10">
        <f t="shared" si="63"/>
        <v>1698.3</v>
      </c>
      <c r="J110" s="21">
        <v>4.75</v>
      </c>
      <c r="K110" s="27">
        <f t="shared" si="66"/>
        <v>807.5</v>
      </c>
      <c r="L110" s="28">
        <v>0.25</v>
      </c>
      <c r="M110" s="27">
        <f t="shared" si="67"/>
        <v>201.875</v>
      </c>
      <c r="N110" s="27">
        <v>1</v>
      </c>
      <c r="O110" s="27">
        <f t="shared" ref="O110" si="70">M110*N110</f>
        <v>201.875</v>
      </c>
      <c r="P110" s="32">
        <f t="shared" si="65"/>
        <v>807.5</v>
      </c>
    </row>
    <row r="111" spans="1:16" x14ac:dyDescent="0.15">
      <c r="A111" s="25" t="s">
        <v>53</v>
      </c>
      <c r="B111" s="26">
        <f>IFERROR(VLOOKUP(A111,Sheet2!$A$4:$E$80,2,FALSE),0)</f>
        <v>9781250203557</v>
      </c>
      <c r="C111" s="26" t="str">
        <f>IFERROR(VLOOKUP(A111,Sheet2!$A$4:$E$80,3,FALSE),0)</f>
        <v>Carole Lindstrom</v>
      </c>
      <c r="D111" s="25" t="s">
        <v>51</v>
      </c>
      <c r="E111" s="30" t="s">
        <v>38</v>
      </c>
      <c r="F111" s="8">
        <v>93</v>
      </c>
      <c r="G111" s="29" t="s">
        <v>17</v>
      </c>
      <c r="H111" s="10" cm="1">
        <f t="array" ref="H111">INDEX(Sheet2!$D$5:$D$1020,MATCH(NEW!A111&amp;NEW!G111,Sheet2!$A$5:$A$1020&amp;Sheet2!$E$5:$E$1020,0))</f>
        <v>6.99</v>
      </c>
      <c r="I111" s="10">
        <f t="shared" si="63"/>
        <v>650.07000000000005</v>
      </c>
      <c r="J111" s="21">
        <v>4.75</v>
      </c>
      <c r="K111" s="27">
        <f t="shared" si="66"/>
        <v>441.75</v>
      </c>
      <c r="L111" s="28">
        <v>0.25</v>
      </c>
      <c r="M111" s="27">
        <f t="shared" si="67"/>
        <v>110.4375</v>
      </c>
      <c r="N111" s="27">
        <v>1</v>
      </c>
      <c r="O111" s="27">
        <f>M111*N111</f>
        <v>110.4375</v>
      </c>
      <c r="P111" s="32">
        <f>N111*K111</f>
        <v>441.75</v>
      </c>
    </row>
    <row r="112" spans="1:16" x14ac:dyDescent="0.15">
      <c r="A112" s="25" t="s">
        <v>55</v>
      </c>
      <c r="B112" s="26">
        <f>IFERROR(VLOOKUP(A112,Sheet2!$A$4:$E$80,2,FALSE),0)</f>
        <v>9781250347671</v>
      </c>
      <c r="C112" s="26" t="str">
        <f>IFERROR(VLOOKUP(A112,Sheet2!$A$4:$E$80,3,FALSE),0)</f>
        <v>Katherine Applegate</v>
      </c>
      <c r="D112" s="25" t="s">
        <v>51</v>
      </c>
      <c r="E112" s="30" t="s">
        <v>38</v>
      </c>
      <c r="F112" s="8">
        <v>213</v>
      </c>
      <c r="G112" s="29" t="s">
        <v>17</v>
      </c>
      <c r="H112" s="10" cm="1">
        <f t="array" ref="H112">INDEX(Sheet2!$D$5:$D$1020,MATCH(NEW!A112&amp;NEW!G112,Sheet2!$A$5:$A$1020&amp;Sheet2!$E$5:$E$1020,0))</f>
        <v>6.99</v>
      </c>
      <c r="I112" s="10">
        <f t="shared" si="63"/>
        <v>1488.8700000000001</v>
      </c>
      <c r="J112" s="21">
        <v>4.75</v>
      </c>
      <c r="K112" s="27">
        <f t="shared" si="66"/>
        <v>1011.75</v>
      </c>
      <c r="L112" s="28">
        <v>0.25</v>
      </c>
      <c r="M112" s="27">
        <f t="shared" si="67"/>
        <v>252.9375</v>
      </c>
      <c r="N112" s="27">
        <v>1</v>
      </c>
      <c r="O112" s="27">
        <f>M112*N112</f>
        <v>252.9375</v>
      </c>
      <c r="P112" s="32">
        <f>N112*K112</f>
        <v>1011.75</v>
      </c>
    </row>
    <row r="113" spans="1:16" x14ac:dyDescent="0.15">
      <c r="A113" s="25" t="s">
        <v>13</v>
      </c>
      <c r="B113" s="26">
        <f>IFERROR(VLOOKUP(A113,Sheet2!$A$4:$E$80,2,FALSE),0)</f>
        <v>9781250759481</v>
      </c>
      <c r="C113" s="26" t="str">
        <f>IFERROR(VLOOKUP(A113,Sheet2!$A$4:$E$80,3,FALSE),0)</f>
        <v>Natalie Portman</v>
      </c>
      <c r="D113" s="25" t="s">
        <v>51</v>
      </c>
      <c r="E113" s="30" t="s">
        <v>38</v>
      </c>
      <c r="F113" s="8">
        <v>2</v>
      </c>
      <c r="G113" s="29" t="s">
        <v>20</v>
      </c>
      <c r="H113" s="10" cm="1">
        <f t="array" ref="H113">INDEX(Sheet2!$D$5:$D$1020,MATCH(NEW!A113&amp;NEW!G113,Sheet2!$A$5:$A$1020&amp;Sheet2!$E$5:$E$1020,0))</f>
        <v>8.99</v>
      </c>
      <c r="I113" s="10">
        <f t="shared" si="63"/>
        <v>17.98</v>
      </c>
      <c r="J113" s="21">
        <v>8.5399999999999991</v>
      </c>
      <c r="K113" s="27">
        <f t="shared" si="66"/>
        <v>17.079999999999998</v>
      </c>
      <c r="L113" s="28">
        <v>0.25</v>
      </c>
      <c r="M113" s="27">
        <f t="shared" si="67"/>
        <v>4.2699999999999996</v>
      </c>
      <c r="N113" s="27">
        <v>0.74</v>
      </c>
      <c r="O113" s="27">
        <f>M113*N113</f>
        <v>3.1597999999999997</v>
      </c>
      <c r="P113" s="32">
        <f>N113*K113</f>
        <v>12.639199999999999</v>
      </c>
    </row>
    <row r="114" spans="1:16" x14ac:dyDescent="0.15">
      <c r="A114" s="25" t="s">
        <v>9</v>
      </c>
      <c r="B114" s="26">
        <f>IFERROR(VLOOKUP(A114,Sheet2!$A$4:$E$80,2,FALSE),0)</f>
        <v>9781427213631</v>
      </c>
      <c r="C114" s="26" t="str">
        <f>IFERROR(VLOOKUP(A114,Sheet2!$A$4:$E$80,3,FALSE),0)</f>
        <v>Nick Bruel</v>
      </c>
      <c r="D114" s="25" t="s">
        <v>51</v>
      </c>
      <c r="E114" s="30" t="s">
        <v>38</v>
      </c>
      <c r="F114" s="8">
        <v>1</v>
      </c>
      <c r="G114" s="29" t="s">
        <v>20</v>
      </c>
      <c r="H114" s="10" cm="1">
        <f t="array" ref="H114">INDEX(Sheet2!$D$5:$D$1020,MATCH(NEW!A114&amp;NEW!G114,Sheet2!$A$5:$A$1020&amp;Sheet2!$E$5:$E$1020,0))</f>
        <v>8.99</v>
      </c>
      <c r="I114" s="10">
        <f t="shared" si="63"/>
        <v>8.99</v>
      </c>
      <c r="J114" s="21">
        <v>8.5399999999999991</v>
      </c>
      <c r="K114" s="27">
        <f t="shared" si="66"/>
        <v>8.5399999999999991</v>
      </c>
      <c r="L114" s="28">
        <v>0.25</v>
      </c>
      <c r="M114" s="27">
        <f t="shared" si="67"/>
        <v>2.1349999999999998</v>
      </c>
      <c r="N114" s="27">
        <v>0.74</v>
      </c>
      <c r="O114" s="27">
        <f t="shared" ref="O114:O119" si="71">M114*N114</f>
        <v>1.5798999999999999</v>
      </c>
      <c r="P114" s="32">
        <f t="shared" ref="P114:P119" si="72">N114*K114</f>
        <v>6.3195999999999994</v>
      </c>
    </row>
    <row r="115" spans="1:16" x14ac:dyDescent="0.15">
      <c r="A115" s="25" t="s">
        <v>42</v>
      </c>
      <c r="B115" s="26">
        <f>IFERROR(VLOOKUP(A115,Sheet2!$A$4:$E$80,2,FALSE),0)</f>
        <v>9781427201539</v>
      </c>
      <c r="C115" s="26" t="str">
        <f>IFERROR(VLOOKUP(A115,Sheet2!$A$4:$E$80,3,FALSE),0)</f>
        <v>William Steig</v>
      </c>
      <c r="D115" s="25" t="s">
        <v>51</v>
      </c>
      <c r="E115" s="30" t="s">
        <v>38</v>
      </c>
      <c r="F115" s="8">
        <v>10</v>
      </c>
      <c r="G115" s="29" t="s">
        <v>20</v>
      </c>
      <c r="H115" s="10" cm="1">
        <f t="array" ref="H115">INDEX(Sheet2!$D$5:$D$1020,MATCH(NEW!A115&amp;NEW!G115,Sheet2!$A$5:$A$1020&amp;Sheet2!$E$5:$E$1020,0))</f>
        <v>12.99</v>
      </c>
      <c r="I115" s="10">
        <f t="shared" si="63"/>
        <v>129.9</v>
      </c>
      <c r="J115" s="21">
        <v>8.5399999999999991</v>
      </c>
      <c r="K115" s="27">
        <f t="shared" si="66"/>
        <v>85.399999999999991</v>
      </c>
      <c r="L115" s="28">
        <v>0.25</v>
      </c>
      <c r="M115" s="27">
        <f t="shared" si="67"/>
        <v>21.349999999999998</v>
      </c>
      <c r="N115" s="27">
        <v>0.74</v>
      </c>
      <c r="O115" s="27">
        <f t="shared" si="71"/>
        <v>15.798999999999998</v>
      </c>
      <c r="P115" s="32">
        <f t="shared" si="72"/>
        <v>63.195999999999991</v>
      </c>
    </row>
    <row r="116" spans="1:16" x14ac:dyDescent="0.15">
      <c r="A116" s="25" t="s">
        <v>53</v>
      </c>
      <c r="B116" s="26">
        <f>IFERROR(VLOOKUP(A116,Sheet2!$A$4:$E$80,2,FALSE),0)</f>
        <v>9781250203557</v>
      </c>
      <c r="C116" s="26" t="str">
        <f>IFERROR(VLOOKUP(A116,Sheet2!$A$4:$E$80,3,FALSE),0)</f>
        <v>Carole Lindstrom</v>
      </c>
      <c r="D116" s="25" t="s">
        <v>51</v>
      </c>
      <c r="E116" s="30" t="s">
        <v>38</v>
      </c>
      <c r="F116" s="8">
        <v>1</v>
      </c>
      <c r="G116" s="29" t="s">
        <v>20</v>
      </c>
      <c r="H116" s="10" cm="1">
        <f t="array" ref="H116">INDEX(Sheet2!$D$5:$D$1020,MATCH(NEW!A116&amp;NEW!G116,Sheet2!$A$5:$A$1020&amp;Sheet2!$E$5:$E$1020,0))</f>
        <v>8.99</v>
      </c>
      <c r="I116" s="10">
        <f t="shared" si="63"/>
        <v>8.99</v>
      </c>
      <c r="J116" s="21">
        <v>8.5399999999999991</v>
      </c>
      <c r="K116" s="27">
        <f t="shared" si="66"/>
        <v>8.5399999999999991</v>
      </c>
      <c r="L116" s="28">
        <v>0.25</v>
      </c>
      <c r="M116" s="27">
        <f t="shared" si="67"/>
        <v>2.1349999999999998</v>
      </c>
      <c r="N116" s="27">
        <v>0.74</v>
      </c>
      <c r="O116" s="27">
        <f t="shared" si="71"/>
        <v>1.5798999999999999</v>
      </c>
      <c r="P116" s="32">
        <f t="shared" si="72"/>
        <v>6.3195999999999994</v>
      </c>
    </row>
    <row r="117" spans="1:16" x14ac:dyDescent="0.15">
      <c r="A117" s="25" t="s">
        <v>55</v>
      </c>
      <c r="B117" s="26">
        <f>IFERROR(VLOOKUP(A117,Sheet2!$A$4:$E$80,2,FALSE),0)</f>
        <v>9781250347671</v>
      </c>
      <c r="C117" s="26" t="str">
        <f>IFERROR(VLOOKUP(A117,Sheet2!$A$4:$E$80,3,FALSE),0)</f>
        <v>Katherine Applegate</v>
      </c>
      <c r="D117" s="25" t="s">
        <v>51</v>
      </c>
      <c r="E117" s="30" t="s">
        <v>38</v>
      </c>
      <c r="F117" s="8">
        <v>9</v>
      </c>
      <c r="G117" s="29" t="s">
        <v>20</v>
      </c>
      <c r="H117" s="10" cm="1">
        <f t="array" ref="H117">INDEX(Sheet2!$D$5:$D$1020,MATCH(NEW!A117&amp;NEW!G117,Sheet2!$A$5:$A$1020&amp;Sheet2!$E$5:$E$1020,0))</f>
        <v>8.99</v>
      </c>
      <c r="I117" s="10">
        <f t="shared" si="63"/>
        <v>80.91</v>
      </c>
      <c r="J117" s="21">
        <v>8.5399999999999991</v>
      </c>
      <c r="K117" s="27">
        <f t="shared" si="66"/>
        <v>76.859999999999985</v>
      </c>
      <c r="L117" s="28">
        <v>0.25</v>
      </c>
      <c r="M117" s="27">
        <f t="shared" si="67"/>
        <v>19.214999999999996</v>
      </c>
      <c r="N117" s="27">
        <v>0.74</v>
      </c>
      <c r="O117" s="27">
        <f t="shared" si="71"/>
        <v>14.219099999999997</v>
      </c>
      <c r="P117" s="32">
        <f t="shared" si="72"/>
        <v>56.87639999999999</v>
      </c>
    </row>
    <row r="118" spans="1:16" x14ac:dyDescent="0.15">
      <c r="A118" s="25" t="s">
        <v>56</v>
      </c>
      <c r="B118" s="26">
        <f>IFERROR(VLOOKUP(A118,Sheet2!$A$4:$E$80,2,FALSE),0)</f>
        <v>9781250347664</v>
      </c>
      <c r="C118" s="26" t="str">
        <f>IFERROR(VLOOKUP(A118,Sheet2!$A$4:$E$80,3,FALSE),0)</f>
        <v>Eva Chen</v>
      </c>
      <c r="D118" s="25" t="s">
        <v>51</v>
      </c>
      <c r="E118" s="30" t="s">
        <v>38</v>
      </c>
      <c r="F118" s="8">
        <v>3</v>
      </c>
      <c r="G118" s="29" t="s">
        <v>20</v>
      </c>
      <c r="H118" s="10" cm="1">
        <f t="array" ref="H118">INDEX(Sheet2!$D$5:$D$1020,MATCH(NEW!A118&amp;NEW!G118,Sheet2!$A$5:$A$1020&amp;Sheet2!$E$5:$E$1020,0))</f>
        <v>8.99</v>
      </c>
      <c r="I118" s="10">
        <f t="shared" si="63"/>
        <v>26.97</v>
      </c>
      <c r="J118" s="21">
        <v>8.5399999999999991</v>
      </c>
      <c r="K118" s="27">
        <f t="shared" si="66"/>
        <v>25.619999999999997</v>
      </c>
      <c r="L118" s="28">
        <v>0.25</v>
      </c>
      <c r="M118" s="27">
        <f t="shared" si="67"/>
        <v>6.4049999999999994</v>
      </c>
      <c r="N118" s="27">
        <v>0.74</v>
      </c>
      <c r="O118" s="27">
        <f t="shared" si="71"/>
        <v>4.7396999999999991</v>
      </c>
      <c r="P118" s="32">
        <f t="shared" si="72"/>
        <v>18.958799999999997</v>
      </c>
    </row>
    <row r="119" spans="1:16" x14ac:dyDescent="0.15">
      <c r="A119" s="25" t="s">
        <v>61</v>
      </c>
      <c r="B119" s="26">
        <f>IFERROR(VLOOKUP(A119,Sheet2!$A$4:$E$80,2,FALSE),0)</f>
        <v>9781250800039</v>
      </c>
      <c r="C119" s="26" t="str">
        <f>IFERROR(VLOOKUP(A119,Sheet2!$A$4:$E$80,3,FALSE),0)</f>
        <v>Jami Gigot</v>
      </c>
      <c r="D119" s="25" t="s">
        <v>51</v>
      </c>
      <c r="E119" s="30" t="s">
        <v>38</v>
      </c>
      <c r="F119" s="8">
        <v>6</v>
      </c>
      <c r="G119" s="29" t="s">
        <v>20</v>
      </c>
      <c r="H119" s="10" cm="1">
        <f t="array" ref="H119">INDEX(Sheet2!$D$5:$D$1020,MATCH(NEW!A119&amp;NEW!G119,Sheet2!$A$5:$A$1020&amp;Sheet2!$E$5:$E$1020,0))</f>
        <v>8.99</v>
      </c>
      <c r="I119" s="10">
        <f t="shared" si="63"/>
        <v>53.94</v>
      </c>
      <c r="J119" s="21">
        <v>8.5399999999999991</v>
      </c>
      <c r="K119" s="27">
        <f t="shared" si="66"/>
        <v>51.239999999999995</v>
      </c>
      <c r="L119" s="28">
        <v>0.25</v>
      </c>
      <c r="M119" s="27">
        <f t="shared" si="67"/>
        <v>12.809999999999999</v>
      </c>
      <c r="N119" s="27">
        <v>0.74</v>
      </c>
      <c r="O119" s="27">
        <f t="shared" si="71"/>
        <v>9.4793999999999983</v>
      </c>
      <c r="P119" s="32">
        <f t="shared" si="72"/>
        <v>37.917599999999993</v>
      </c>
    </row>
    <row r="120" spans="1:16" x14ac:dyDescent="0.15">
      <c r="A120" s="25" t="s">
        <v>1</v>
      </c>
      <c r="B120" s="26">
        <f>IFERROR(VLOOKUP(A120,Sheet2!$A$4:$E$80,2,FALSE),0)</f>
        <v>9781427228833</v>
      </c>
      <c r="C120" s="26" t="str">
        <f>IFERROR(VLOOKUP(A120,Sheet2!$A$4:$E$80,3,FALSE),0)</f>
        <v>Nancy Tillman</v>
      </c>
      <c r="D120" s="25" t="s">
        <v>51</v>
      </c>
      <c r="E120" s="30" t="s">
        <v>38</v>
      </c>
      <c r="F120" s="8">
        <v>1</v>
      </c>
      <c r="G120" s="29" t="s">
        <v>20</v>
      </c>
      <c r="H120" s="10" cm="1">
        <f t="array" ref="H120">INDEX(Sheet2!$D$5:$D$1020,MATCH(NEW!A120&amp;NEW!G120,Sheet2!$A$5:$A$1020&amp;Sheet2!$E$5:$E$1020,0))</f>
        <v>6.99</v>
      </c>
      <c r="I120" s="10">
        <f t="shared" si="63"/>
        <v>6.99</v>
      </c>
      <c r="J120" s="21">
        <v>8.5399999999999991</v>
      </c>
      <c r="K120" s="27">
        <f t="shared" si="66"/>
        <v>8.5399999999999991</v>
      </c>
      <c r="L120" s="28">
        <v>0.25</v>
      </c>
      <c r="M120" s="27">
        <f t="shared" si="67"/>
        <v>2.1349999999999998</v>
      </c>
      <c r="N120" s="27">
        <v>0.74</v>
      </c>
      <c r="O120" s="27">
        <f t="shared" ref="O120" si="73">M120*N120</f>
        <v>1.5798999999999999</v>
      </c>
      <c r="P120" s="32">
        <f t="shared" ref="P120" si="74">N120*K120</f>
        <v>6.3195999999999994</v>
      </c>
    </row>
    <row r="1048572" spans="14:14" x14ac:dyDescent="0.15">
      <c r="N1048572" s="32"/>
    </row>
  </sheetData>
  <autoFilter ref="A30:P120" xr:uid="{03B0A5E7-B5EA-40B8-AD9E-EA691074270B}"/>
  <pageMargins left="0.7" right="0.7" top="0.75" bottom="0.75" header="0.3" footer="0.3"/>
  <pageSetup paperSize="8" orientation="landscape" r:id="rId1"/>
  <ignoredErrors>
    <ignoredError sqref="L109 L33 L31:M31 O104:P107 L104:L107 L74:M75 O109:P110 L63:L66 L108 O31:P31 L103 O102:P103 L45:L46 L59:L60 O39:P42 L43 L48:M58 M32 M39:M42 M59:M68 M76:M82 L112 O112:P112 O43:P68 M43:M47 O69:P82 M69:M73 O108:P108 O111:P111 O32:P32 M83:M93 L113:L119 O113:P119 L120 O83:P93 O120:P120 K102:K120 M33:M36 O33:P36 M94:M101 O94:P101 M102:M1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F14C0-F6A7-4F0C-A7F1-4B4E7A99253F}">
  <dimension ref="A4:F72"/>
  <sheetViews>
    <sheetView topLeftCell="A48" workbookViewId="0">
      <selection activeCell="C67" sqref="C67"/>
    </sheetView>
  </sheetViews>
  <sheetFormatPr baseColWidth="10" defaultColWidth="8.83203125" defaultRowHeight="15" x14ac:dyDescent="0.2"/>
  <cols>
    <col min="1" max="1" width="46.5" bestFit="1" customWidth="1"/>
    <col min="2" max="2" width="20.6640625" customWidth="1"/>
    <col min="3" max="3" width="24.5" customWidth="1"/>
  </cols>
  <sheetData>
    <row r="4" spans="1:6" ht="26" x14ac:dyDescent="0.2">
      <c r="A4" t="s">
        <v>0</v>
      </c>
      <c r="B4" t="s">
        <v>2</v>
      </c>
      <c r="C4" t="s">
        <v>3</v>
      </c>
      <c r="D4" t="s">
        <v>4</v>
      </c>
      <c r="E4" s="1" t="s">
        <v>14</v>
      </c>
      <c r="F4" t="s">
        <v>50</v>
      </c>
    </row>
    <row r="5" spans="1:6" x14ac:dyDescent="0.2">
      <c r="A5" t="s">
        <v>19</v>
      </c>
      <c r="B5" s="17">
        <v>9781427226563</v>
      </c>
      <c r="C5" t="s">
        <v>7</v>
      </c>
      <c r="D5">
        <v>5.99</v>
      </c>
      <c r="E5" s="2" t="s">
        <v>15</v>
      </c>
    </row>
    <row r="6" spans="1:6" x14ac:dyDescent="0.2">
      <c r="A6" t="s">
        <v>19</v>
      </c>
      <c r="B6" s="17">
        <v>9781427226563</v>
      </c>
      <c r="C6" t="s">
        <v>7</v>
      </c>
      <c r="D6">
        <v>6.99</v>
      </c>
      <c r="E6" s="2" t="s">
        <v>16</v>
      </c>
    </row>
    <row r="7" spans="1:6" x14ac:dyDescent="0.2">
      <c r="A7" t="s">
        <v>19</v>
      </c>
      <c r="B7" s="17">
        <v>9781427226563</v>
      </c>
      <c r="C7" t="s">
        <v>7</v>
      </c>
      <c r="D7">
        <v>6.99</v>
      </c>
      <c r="E7" s="2" t="s">
        <v>17</v>
      </c>
    </row>
    <row r="8" spans="1:6" x14ac:dyDescent="0.2">
      <c r="A8" t="s">
        <v>19</v>
      </c>
      <c r="B8" s="17">
        <v>9781427226563</v>
      </c>
      <c r="C8" t="s">
        <v>7</v>
      </c>
      <c r="D8">
        <v>8.99</v>
      </c>
      <c r="E8" s="2" t="s">
        <v>20</v>
      </c>
    </row>
    <row r="9" spans="1:6" x14ac:dyDescent="0.2">
      <c r="A9" t="s">
        <v>9</v>
      </c>
      <c r="B9" s="17">
        <v>9781427213631</v>
      </c>
      <c r="C9" t="s">
        <v>7</v>
      </c>
      <c r="D9">
        <v>5.99</v>
      </c>
      <c r="E9" s="2" t="s">
        <v>15</v>
      </c>
    </row>
    <row r="10" spans="1:6" x14ac:dyDescent="0.2">
      <c r="A10" t="s">
        <v>9</v>
      </c>
      <c r="B10" s="17">
        <v>9781427213631</v>
      </c>
      <c r="C10" t="s">
        <v>7</v>
      </c>
      <c r="D10">
        <v>6.99</v>
      </c>
      <c r="E10" s="2" t="s">
        <v>16</v>
      </c>
    </row>
    <row r="11" spans="1:6" x14ac:dyDescent="0.2">
      <c r="A11" t="s">
        <v>9</v>
      </c>
      <c r="B11" s="17">
        <v>9781427213631</v>
      </c>
      <c r="C11" t="s">
        <v>7</v>
      </c>
      <c r="D11">
        <v>6.99</v>
      </c>
      <c r="E11" s="2" t="s">
        <v>17</v>
      </c>
    </row>
    <row r="12" spans="1:6" x14ac:dyDescent="0.2">
      <c r="A12" t="s">
        <v>9</v>
      </c>
      <c r="B12" s="17">
        <v>9781427213631</v>
      </c>
      <c r="C12" t="s">
        <v>7</v>
      </c>
      <c r="D12">
        <v>8.99</v>
      </c>
      <c r="E12" s="2" t="s">
        <v>20</v>
      </c>
    </row>
    <row r="13" spans="1:6" x14ac:dyDescent="0.2">
      <c r="A13" t="s">
        <v>10</v>
      </c>
      <c r="B13" s="17">
        <v>9781427203250</v>
      </c>
      <c r="C13" t="s">
        <v>11</v>
      </c>
      <c r="D13">
        <v>7.99</v>
      </c>
      <c r="E13" s="2" t="s">
        <v>15</v>
      </c>
    </row>
    <row r="14" spans="1:6" x14ac:dyDescent="0.2">
      <c r="A14" t="s">
        <v>10</v>
      </c>
      <c r="B14" s="17">
        <v>9781427203250</v>
      </c>
      <c r="C14" t="s">
        <v>11</v>
      </c>
      <c r="D14">
        <v>9.99</v>
      </c>
      <c r="E14" s="2" t="s">
        <v>16</v>
      </c>
    </row>
    <row r="15" spans="1:6" x14ac:dyDescent="0.2">
      <c r="A15" t="s">
        <v>10</v>
      </c>
      <c r="B15" s="17">
        <v>9781427203250</v>
      </c>
      <c r="C15" t="s">
        <v>11</v>
      </c>
      <c r="D15">
        <v>9.99</v>
      </c>
      <c r="E15" s="2" t="s">
        <v>17</v>
      </c>
    </row>
    <row r="16" spans="1:6" x14ac:dyDescent="0.2">
      <c r="A16" t="s">
        <v>10</v>
      </c>
      <c r="B16" s="17">
        <v>9781427203250</v>
      </c>
      <c r="C16" t="s">
        <v>11</v>
      </c>
      <c r="D16">
        <v>12.99</v>
      </c>
      <c r="E16" s="2" t="s">
        <v>20</v>
      </c>
    </row>
    <row r="17" spans="1:5" x14ac:dyDescent="0.2">
      <c r="A17" s="8" t="s">
        <v>1</v>
      </c>
      <c r="B17" s="17">
        <v>9781427228833</v>
      </c>
      <c r="C17" t="s">
        <v>5</v>
      </c>
      <c r="D17">
        <v>3.99</v>
      </c>
      <c r="E17" s="2" t="s">
        <v>15</v>
      </c>
    </row>
    <row r="18" spans="1:5" x14ac:dyDescent="0.2">
      <c r="A18" s="8" t="s">
        <v>1</v>
      </c>
      <c r="B18" s="17">
        <v>9781427228833</v>
      </c>
      <c r="C18" t="s">
        <v>5</v>
      </c>
      <c r="D18">
        <v>4.99</v>
      </c>
      <c r="E18" s="2" t="s">
        <v>16</v>
      </c>
    </row>
    <row r="19" spans="1:5" x14ac:dyDescent="0.2">
      <c r="A19" s="8" t="s">
        <v>1</v>
      </c>
      <c r="B19" s="17">
        <v>9781427228833</v>
      </c>
      <c r="C19" t="s">
        <v>5</v>
      </c>
      <c r="D19">
        <v>4.99</v>
      </c>
      <c r="E19" s="2" t="s">
        <v>17</v>
      </c>
    </row>
    <row r="20" spans="1:5" x14ac:dyDescent="0.2">
      <c r="A20" s="8" t="s">
        <v>1</v>
      </c>
      <c r="B20" s="17">
        <v>9781427228833</v>
      </c>
      <c r="C20" t="s">
        <v>5</v>
      </c>
      <c r="D20">
        <v>6.99</v>
      </c>
      <c r="E20" s="2" t="s">
        <v>20</v>
      </c>
    </row>
    <row r="21" spans="1:5" x14ac:dyDescent="0.2">
      <c r="A21" t="s">
        <v>42</v>
      </c>
      <c r="B21" s="17">
        <v>9781427201539</v>
      </c>
      <c r="C21" t="s">
        <v>8</v>
      </c>
      <c r="D21">
        <v>7.99</v>
      </c>
      <c r="E21" s="2" t="s">
        <v>15</v>
      </c>
    </row>
    <row r="22" spans="1:5" x14ac:dyDescent="0.2">
      <c r="A22" t="s">
        <v>42</v>
      </c>
      <c r="B22" s="17">
        <v>9781427201539</v>
      </c>
      <c r="C22" t="s">
        <v>8</v>
      </c>
      <c r="D22">
        <v>9.99</v>
      </c>
      <c r="E22" s="2" t="s">
        <v>16</v>
      </c>
    </row>
    <row r="23" spans="1:5" x14ac:dyDescent="0.2">
      <c r="A23" t="s">
        <v>42</v>
      </c>
      <c r="B23" s="17">
        <v>9781427201539</v>
      </c>
      <c r="C23" t="s">
        <v>8</v>
      </c>
      <c r="D23">
        <v>9.99</v>
      </c>
      <c r="E23" s="2" t="s">
        <v>17</v>
      </c>
    </row>
    <row r="24" spans="1:5" x14ac:dyDescent="0.2">
      <c r="A24" t="s">
        <v>42</v>
      </c>
      <c r="B24" s="17">
        <v>9781427201539</v>
      </c>
      <c r="C24" t="s">
        <v>8</v>
      </c>
      <c r="D24">
        <v>12.99</v>
      </c>
      <c r="E24" s="2" t="s">
        <v>20</v>
      </c>
    </row>
    <row r="25" spans="1:5" x14ac:dyDescent="0.2">
      <c r="A25" t="s">
        <v>18</v>
      </c>
      <c r="B25" s="17">
        <v>9781250876751</v>
      </c>
      <c r="C25" t="s">
        <v>6</v>
      </c>
      <c r="D25">
        <v>19.989999999999998</v>
      </c>
      <c r="E25" s="2" t="s">
        <v>15</v>
      </c>
    </row>
    <row r="26" spans="1:5" x14ac:dyDescent="0.2">
      <c r="A26" t="s">
        <v>18</v>
      </c>
      <c r="B26" s="17">
        <v>9781250876751</v>
      </c>
      <c r="C26" t="s">
        <v>6</v>
      </c>
      <c r="D26">
        <v>24.99</v>
      </c>
      <c r="E26" s="2" t="s">
        <v>16</v>
      </c>
    </row>
    <row r="27" spans="1:5" x14ac:dyDescent="0.2">
      <c r="A27" t="s">
        <v>18</v>
      </c>
      <c r="B27" s="17">
        <v>9781250876751</v>
      </c>
      <c r="C27" t="s">
        <v>6</v>
      </c>
      <c r="D27">
        <v>24.99</v>
      </c>
      <c r="E27" s="2" t="s">
        <v>17</v>
      </c>
    </row>
    <row r="28" spans="1:5" x14ac:dyDescent="0.2">
      <c r="A28" t="s">
        <v>18</v>
      </c>
      <c r="B28" s="17">
        <v>9781250876751</v>
      </c>
      <c r="C28" t="s">
        <v>6</v>
      </c>
      <c r="D28">
        <v>29.99</v>
      </c>
      <c r="E28" s="2" t="s">
        <v>20</v>
      </c>
    </row>
    <row r="29" spans="1:5" x14ac:dyDescent="0.2">
      <c r="A29" t="s">
        <v>13</v>
      </c>
      <c r="B29" s="17">
        <v>9781250759481</v>
      </c>
      <c r="C29" t="s">
        <v>12</v>
      </c>
      <c r="D29">
        <v>5.99</v>
      </c>
      <c r="E29" s="2" t="s">
        <v>15</v>
      </c>
    </row>
    <row r="30" spans="1:5" x14ac:dyDescent="0.2">
      <c r="A30" t="s">
        <v>13</v>
      </c>
      <c r="B30" s="17">
        <v>9781250759481</v>
      </c>
      <c r="C30" t="s">
        <v>12</v>
      </c>
      <c r="D30">
        <v>6.99</v>
      </c>
      <c r="E30" s="2" t="s">
        <v>16</v>
      </c>
    </row>
    <row r="31" spans="1:5" x14ac:dyDescent="0.2">
      <c r="A31" t="s">
        <v>13</v>
      </c>
      <c r="B31" s="17">
        <v>9781250759481</v>
      </c>
      <c r="C31" t="s">
        <v>12</v>
      </c>
      <c r="D31">
        <v>6.99</v>
      </c>
      <c r="E31" s="2" t="s">
        <v>17</v>
      </c>
    </row>
    <row r="32" spans="1:5" x14ac:dyDescent="0.2">
      <c r="A32" t="s">
        <v>13</v>
      </c>
      <c r="B32" s="17">
        <v>9781250759481</v>
      </c>
      <c r="C32" t="s">
        <v>12</v>
      </c>
      <c r="D32">
        <v>8.99</v>
      </c>
      <c r="E32" s="2" t="s">
        <v>20</v>
      </c>
    </row>
    <row r="33" spans="1:5" x14ac:dyDescent="0.2">
      <c r="A33" t="s">
        <v>45</v>
      </c>
      <c r="B33" s="17">
        <v>9781596434028</v>
      </c>
      <c r="C33" t="s">
        <v>46</v>
      </c>
      <c r="D33">
        <v>5.99</v>
      </c>
      <c r="E33" s="2" t="s">
        <v>15</v>
      </c>
    </row>
    <row r="34" spans="1:5" x14ac:dyDescent="0.2">
      <c r="A34" t="s">
        <v>45</v>
      </c>
      <c r="B34" s="17">
        <v>9781596434028</v>
      </c>
      <c r="C34" t="s">
        <v>46</v>
      </c>
      <c r="D34">
        <v>6.99</v>
      </c>
      <c r="E34" s="2" t="s">
        <v>16</v>
      </c>
    </row>
    <row r="35" spans="1:5" x14ac:dyDescent="0.2">
      <c r="A35" t="s">
        <v>45</v>
      </c>
      <c r="B35" s="17">
        <v>9781596434028</v>
      </c>
      <c r="C35" t="s">
        <v>46</v>
      </c>
      <c r="D35">
        <v>6.99</v>
      </c>
      <c r="E35" s="2" t="s">
        <v>17</v>
      </c>
    </row>
    <row r="36" spans="1:5" x14ac:dyDescent="0.2">
      <c r="A36" t="s">
        <v>45</v>
      </c>
      <c r="B36" s="17">
        <v>9781596434028</v>
      </c>
      <c r="C36" t="s">
        <v>46</v>
      </c>
      <c r="D36">
        <v>8.99</v>
      </c>
      <c r="E36" s="2" t="s">
        <v>20</v>
      </c>
    </row>
    <row r="37" spans="1:5" x14ac:dyDescent="0.2">
      <c r="A37" t="s">
        <v>49</v>
      </c>
      <c r="B37" s="17">
        <v>9780374360979</v>
      </c>
      <c r="C37" t="s">
        <v>6</v>
      </c>
      <c r="D37">
        <v>5.99</v>
      </c>
      <c r="E37" s="2" t="s">
        <v>15</v>
      </c>
    </row>
    <row r="38" spans="1:5" x14ac:dyDescent="0.2">
      <c r="A38" t="s">
        <v>49</v>
      </c>
      <c r="B38" s="17"/>
      <c r="D38">
        <v>6.99</v>
      </c>
      <c r="E38" s="2" t="s">
        <v>16</v>
      </c>
    </row>
    <row r="39" spans="1:5" x14ac:dyDescent="0.2">
      <c r="A39" t="s">
        <v>49</v>
      </c>
      <c r="B39" s="17"/>
      <c r="D39">
        <v>6.99</v>
      </c>
      <c r="E39" s="2" t="s">
        <v>17</v>
      </c>
    </row>
    <row r="40" spans="1:5" x14ac:dyDescent="0.2">
      <c r="A40" t="s">
        <v>49</v>
      </c>
      <c r="B40" s="17"/>
      <c r="D40">
        <v>8.99</v>
      </c>
      <c r="E40" s="2" t="s">
        <v>20</v>
      </c>
    </row>
    <row r="41" spans="1:5" x14ac:dyDescent="0.2">
      <c r="A41" t="s">
        <v>53</v>
      </c>
      <c r="B41" s="17">
        <v>9781250203557</v>
      </c>
      <c r="C41" t="s">
        <v>54</v>
      </c>
      <c r="D41">
        <v>5.99</v>
      </c>
      <c r="E41" s="2" t="s">
        <v>15</v>
      </c>
    </row>
    <row r="42" spans="1:5" x14ac:dyDescent="0.2">
      <c r="A42" t="s">
        <v>53</v>
      </c>
      <c r="B42" s="17"/>
      <c r="D42">
        <v>6.99</v>
      </c>
      <c r="E42" s="2" t="s">
        <v>16</v>
      </c>
    </row>
    <row r="43" spans="1:5" x14ac:dyDescent="0.2">
      <c r="A43" t="s">
        <v>53</v>
      </c>
      <c r="B43" s="17"/>
      <c r="D43">
        <v>6.99</v>
      </c>
      <c r="E43" s="2" t="s">
        <v>17</v>
      </c>
    </row>
    <row r="44" spans="1:5" x14ac:dyDescent="0.2">
      <c r="A44" t="s">
        <v>53</v>
      </c>
      <c r="B44" s="17"/>
      <c r="D44">
        <v>8.99</v>
      </c>
      <c r="E44" s="2" t="s">
        <v>20</v>
      </c>
    </row>
    <row r="45" spans="1:5" x14ac:dyDescent="0.2">
      <c r="A45" s="25" t="s">
        <v>57</v>
      </c>
      <c r="B45" s="17">
        <v>9781250236678</v>
      </c>
      <c r="C45" s="26" t="s">
        <v>60</v>
      </c>
      <c r="D45">
        <v>14.99</v>
      </c>
      <c r="E45" s="2" t="s">
        <v>15</v>
      </c>
    </row>
    <row r="46" spans="1:5" x14ac:dyDescent="0.2">
      <c r="A46" s="25" t="s">
        <v>57</v>
      </c>
      <c r="B46" s="17"/>
      <c r="C46" s="26"/>
      <c r="D46">
        <v>19.989999999999998</v>
      </c>
      <c r="E46" s="2" t="s">
        <v>16</v>
      </c>
    </row>
    <row r="47" spans="1:5" x14ac:dyDescent="0.2">
      <c r="A47" s="25" t="s">
        <v>57</v>
      </c>
      <c r="B47" s="17"/>
      <c r="C47" s="26"/>
      <c r="D47">
        <v>19.989999999999998</v>
      </c>
      <c r="E47" s="2" t="s">
        <v>17</v>
      </c>
    </row>
    <row r="48" spans="1:5" x14ac:dyDescent="0.2">
      <c r="A48" s="25" t="s">
        <v>57</v>
      </c>
      <c r="B48" s="17"/>
      <c r="C48" s="26"/>
      <c r="D48">
        <v>24.99</v>
      </c>
      <c r="E48" s="2" t="s">
        <v>20</v>
      </c>
    </row>
    <row r="49" spans="1:5" x14ac:dyDescent="0.2">
      <c r="A49" t="s">
        <v>56</v>
      </c>
      <c r="B49" s="17">
        <v>9781250347664</v>
      </c>
      <c r="C49" s="26" t="s">
        <v>59</v>
      </c>
      <c r="D49">
        <v>5.99</v>
      </c>
      <c r="E49" s="2" t="s">
        <v>15</v>
      </c>
    </row>
    <row r="50" spans="1:5" x14ac:dyDescent="0.2">
      <c r="A50" t="s">
        <v>56</v>
      </c>
      <c r="B50" s="17"/>
      <c r="C50" s="26"/>
      <c r="D50">
        <v>6.99</v>
      </c>
      <c r="E50" s="2" t="s">
        <v>16</v>
      </c>
    </row>
    <row r="51" spans="1:5" x14ac:dyDescent="0.2">
      <c r="A51" t="s">
        <v>56</v>
      </c>
      <c r="B51" s="17"/>
      <c r="C51" s="26"/>
      <c r="D51">
        <v>6.99</v>
      </c>
      <c r="E51" s="2" t="s">
        <v>17</v>
      </c>
    </row>
    <row r="52" spans="1:5" x14ac:dyDescent="0.2">
      <c r="A52" t="s">
        <v>56</v>
      </c>
      <c r="B52" s="17"/>
      <c r="C52" s="26"/>
      <c r="D52">
        <v>8.99</v>
      </c>
      <c r="E52" s="2" t="s">
        <v>20</v>
      </c>
    </row>
    <row r="53" spans="1:5" x14ac:dyDescent="0.2">
      <c r="A53" t="s">
        <v>55</v>
      </c>
      <c r="B53" s="17">
        <v>9781250347671</v>
      </c>
      <c r="C53" s="26" t="s">
        <v>58</v>
      </c>
      <c r="D53">
        <v>5.99</v>
      </c>
      <c r="E53" s="2" t="s">
        <v>15</v>
      </c>
    </row>
    <row r="54" spans="1:5" x14ac:dyDescent="0.2">
      <c r="A54" t="s">
        <v>55</v>
      </c>
      <c r="B54" s="17"/>
      <c r="C54" s="36"/>
      <c r="D54">
        <v>6.99</v>
      </c>
      <c r="E54" s="2" t="s">
        <v>16</v>
      </c>
    </row>
    <row r="55" spans="1:5" x14ac:dyDescent="0.2">
      <c r="A55" t="s">
        <v>55</v>
      </c>
      <c r="B55" s="17"/>
      <c r="C55" s="36"/>
      <c r="D55">
        <v>6.99</v>
      </c>
      <c r="E55" s="2" t="s">
        <v>17</v>
      </c>
    </row>
    <row r="56" spans="1:5" x14ac:dyDescent="0.2">
      <c r="A56" t="s">
        <v>55</v>
      </c>
      <c r="B56" s="17"/>
      <c r="C56" s="36"/>
      <c r="D56">
        <v>8.99</v>
      </c>
      <c r="E56" s="2" t="s">
        <v>20</v>
      </c>
    </row>
    <row r="57" spans="1:5" x14ac:dyDescent="0.2">
      <c r="A57" s="34" t="s">
        <v>61</v>
      </c>
      <c r="B57" s="17">
        <v>9781250800039</v>
      </c>
      <c r="C57" s="36" t="s">
        <v>62</v>
      </c>
      <c r="D57">
        <v>5.99</v>
      </c>
      <c r="E57" s="2" t="s">
        <v>15</v>
      </c>
    </row>
    <row r="58" spans="1:5" x14ac:dyDescent="0.2">
      <c r="A58" s="34" t="s">
        <v>61</v>
      </c>
      <c r="B58" s="17"/>
      <c r="C58" s="36"/>
      <c r="D58">
        <v>6.99</v>
      </c>
      <c r="E58" s="2" t="s">
        <v>16</v>
      </c>
    </row>
    <row r="59" spans="1:5" x14ac:dyDescent="0.2">
      <c r="A59" s="34" t="s">
        <v>61</v>
      </c>
      <c r="B59" s="17"/>
      <c r="C59" s="36"/>
      <c r="D59">
        <v>6.99</v>
      </c>
      <c r="E59" s="2" t="s">
        <v>17</v>
      </c>
    </row>
    <row r="60" spans="1:5" x14ac:dyDescent="0.2">
      <c r="A60" s="34" t="s">
        <v>61</v>
      </c>
      <c r="B60" s="17"/>
      <c r="C60" s="36"/>
      <c r="D60">
        <v>8.99</v>
      </c>
      <c r="E60" s="2" t="s">
        <v>20</v>
      </c>
    </row>
    <row r="61" spans="1:5" x14ac:dyDescent="0.2">
      <c r="A61" s="3" t="s">
        <v>63</v>
      </c>
      <c r="B61" s="17">
        <v>9781427207319</v>
      </c>
      <c r="C61" s="36" t="s">
        <v>64</v>
      </c>
      <c r="D61">
        <v>7.99</v>
      </c>
      <c r="E61" s="2" t="s">
        <v>15</v>
      </c>
    </row>
    <row r="62" spans="1:5" x14ac:dyDescent="0.2">
      <c r="A62" s="3" t="s">
        <v>63</v>
      </c>
      <c r="B62" s="17"/>
      <c r="C62" s="36"/>
      <c r="D62">
        <v>9.99</v>
      </c>
      <c r="E62" s="2" t="s">
        <v>16</v>
      </c>
    </row>
    <row r="63" spans="1:5" x14ac:dyDescent="0.2">
      <c r="A63" s="3" t="s">
        <v>63</v>
      </c>
      <c r="B63" s="17"/>
      <c r="C63" s="36"/>
      <c r="D63">
        <v>9.99</v>
      </c>
      <c r="E63" s="2" t="s">
        <v>17</v>
      </c>
    </row>
    <row r="64" spans="1:5" x14ac:dyDescent="0.2">
      <c r="A64" s="3" t="s">
        <v>63</v>
      </c>
      <c r="B64" s="17"/>
      <c r="C64" s="36"/>
      <c r="D64">
        <v>12.99</v>
      </c>
      <c r="E64" s="2" t="s">
        <v>20</v>
      </c>
    </row>
    <row r="65" spans="1:5" x14ac:dyDescent="0.2">
      <c r="A65" t="s">
        <v>65</v>
      </c>
      <c r="B65" s="17">
        <v>9781250351333</v>
      </c>
      <c r="C65" s="36" t="s">
        <v>5</v>
      </c>
      <c r="D65">
        <v>8.99</v>
      </c>
      <c r="E65" t="s">
        <v>20</v>
      </c>
    </row>
    <row r="66" spans="1:5" x14ac:dyDescent="0.2">
      <c r="A66" t="s">
        <v>65</v>
      </c>
      <c r="B66" s="17">
        <v>9781250351333</v>
      </c>
      <c r="C66" s="36" t="s">
        <v>5</v>
      </c>
      <c r="D66">
        <v>6.99</v>
      </c>
      <c r="E66" t="s">
        <v>17</v>
      </c>
    </row>
    <row r="67" spans="1:5" x14ac:dyDescent="0.2">
      <c r="A67" t="s">
        <v>65</v>
      </c>
      <c r="B67" s="17">
        <v>9781250351333</v>
      </c>
      <c r="C67" s="36" t="s">
        <v>5</v>
      </c>
      <c r="D67">
        <v>5.99</v>
      </c>
      <c r="E67" t="s">
        <v>15</v>
      </c>
    </row>
    <row r="68" spans="1:5" x14ac:dyDescent="0.2">
      <c r="A68" t="s">
        <v>65</v>
      </c>
      <c r="B68" s="17">
        <v>9781250351333</v>
      </c>
      <c r="C68" s="36" t="s">
        <v>5</v>
      </c>
      <c r="D68">
        <v>6.99</v>
      </c>
      <c r="E68" t="s">
        <v>16</v>
      </c>
    </row>
    <row r="69" spans="1:5" x14ac:dyDescent="0.2">
      <c r="A69" t="s">
        <v>66</v>
      </c>
      <c r="B69" s="17">
        <v>9781250351340</v>
      </c>
      <c r="C69" s="36" t="s">
        <v>67</v>
      </c>
      <c r="D69">
        <v>12.99</v>
      </c>
      <c r="E69" t="s">
        <v>20</v>
      </c>
    </row>
    <row r="70" spans="1:5" x14ac:dyDescent="0.2">
      <c r="A70" t="s">
        <v>66</v>
      </c>
      <c r="B70" s="17">
        <v>9781250351340</v>
      </c>
      <c r="C70" s="36" t="s">
        <v>67</v>
      </c>
      <c r="D70">
        <v>9.99</v>
      </c>
      <c r="E70" t="s">
        <v>17</v>
      </c>
    </row>
    <row r="71" spans="1:5" x14ac:dyDescent="0.2">
      <c r="A71" t="s">
        <v>66</v>
      </c>
      <c r="B71" s="17">
        <v>9781250351340</v>
      </c>
      <c r="C71" s="36" t="s">
        <v>67</v>
      </c>
      <c r="D71">
        <v>7.99</v>
      </c>
      <c r="E71" t="s">
        <v>15</v>
      </c>
    </row>
    <row r="72" spans="1:5" x14ac:dyDescent="0.2">
      <c r="A72" t="s">
        <v>66</v>
      </c>
      <c r="B72" s="17">
        <v>9781250351340</v>
      </c>
      <c r="C72" s="36" t="s">
        <v>67</v>
      </c>
      <c r="D72">
        <v>9.99</v>
      </c>
      <c r="E72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Microsoft Office User</cp:lastModifiedBy>
  <cp:lastPrinted>2022-02-28T14:44:31Z</cp:lastPrinted>
  <dcterms:created xsi:type="dcterms:W3CDTF">2020-01-29T12:45:47Z</dcterms:created>
  <dcterms:modified xsi:type="dcterms:W3CDTF">2024-02-07T19:26:36Z</dcterms:modified>
</cp:coreProperties>
</file>