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cl\Yoto Dropbox\04 Operations\01 Royalty Reporting\Macmillan US\2022\"/>
    </mc:Choice>
  </mc:AlternateContent>
  <xr:revisionPtr revIDLastSave="0" documentId="13_ncr:1_{2315D71E-0ADB-4F7A-B49F-F8C4CE8B8482}" xr6:coauthVersionLast="47" xr6:coauthVersionMax="47" xr10:uidLastSave="{00000000-0000-0000-0000-000000000000}"/>
  <bookViews>
    <workbookView xWindow="-120" yWindow="-120" windowWidth="29040" windowHeight="15720" xr2:uid="{64FC25CC-A1D3-4685-8213-96E9D1C05155}"/>
  </bookViews>
  <sheets>
    <sheet name="NEW" sheetId="3" r:id="rId1"/>
    <sheet name="Sheet2" sheetId="2" state="hidden" r:id="rId2"/>
  </sheets>
  <definedNames>
    <definedName name="_xlnm._FilterDatabase" localSheetId="0" hidden="1">NEW!$A$22:$P$62</definedName>
    <definedName name="_xlnm._FilterDatabase" localSheetId="1" hidden="1">Sheet2!$A$4:$E$36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3" l="1"/>
  <c r="J11" i="3"/>
  <c r="J12" i="3"/>
  <c r="J13" i="3"/>
  <c r="J14" i="3"/>
  <c r="J15" i="3"/>
  <c r="J16" i="3"/>
  <c r="J17" i="3"/>
  <c r="J9" i="3"/>
  <c r="I10" i="3"/>
  <c r="I11" i="3"/>
  <c r="I12" i="3"/>
  <c r="I13" i="3"/>
  <c r="I14" i="3"/>
  <c r="I15" i="3"/>
  <c r="I16" i="3"/>
  <c r="I17" i="3"/>
  <c r="I9" i="3"/>
  <c r="D10" i="3"/>
  <c r="D11" i="3"/>
  <c r="D12" i="3"/>
  <c r="D13" i="3"/>
  <c r="D14" i="3"/>
  <c r="D15" i="3"/>
  <c r="D16" i="3"/>
  <c r="D17" i="3"/>
  <c r="D9" i="3"/>
  <c r="M59" i="3" l="1"/>
  <c r="O59" i="3"/>
  <c r="K59" i="3"/>
  <c r="P59" i="3"/>
  <c r="I59" i="3"/>
  <c r="C59" i="3"/>
  <c r="B59" i="3"/>
  <c r="K63" i="3"/>
  <c r="P63" i="3" s="1"/>
  <c r="I63" i="3"/>
  <c r="C63" i="3"/>
  <c r="B6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60" i="3"/>
  <c r="P61" i="3"/>
  <c r="P62" i="3"/>
  <c r="M24" i="3"/>
  <c r="O24" i="3" s="1"/>
  <c r="M25" i="3"/>
  <c r="O25" i="3" s="1"/>
  <c r="M26" i="3"/>
  <c r="O26" i="3" s="1"/>
  <c r="M27" i="3"/>
  <c r="O27" i="3" s="1"/>
  <c r="M28" i="3"/>
  <c r="O28" i="3" s="1"/>
  <c r="M29" i="3"/>
  <c r="O29" i="3" s="1"/>
  <c r="M30" i="3"/>
  <c r="O30" i="3" s="1"/>
  <c r="M31" i="3"/>
  <c r="O31" i="3" s="1"/>
  <c r="M32" i="3"/>
  <c r="O32" i="3" s="1"/>
  <c r="M33" i="3"/>
  <c r="O33" i="3" s="1"/>
  <c r="M34" i="3"/>
  <c r="O34" i="3" s="1"/>
  <c r="M35" i="3"/>
  <c r="O35" i="3" s="1"/>
  <c r="M36" i="3"/>
  <c r="O36" i="3" s="1"/>
  <c r="M37" i="3"/>
  <c r="O37" i="3" s="1"/>
  <c r="M38" i="3"/>
  <c r="O38" i="3" s="1"/>
  <c r="M39" i="3"/>
  <c r="O39" i="3" s="1"/>
  <c r="M40" i="3"/>
  <c r="O40" i="3" s="1"/>
  <c r="M41" i="3"/>
  <c r="O41" i="3" s="1"/>
  <c r="M42" i="3"/>
  <c r="O42" i="3" s="1"/>
  <c r="M43" i="3"/>
  <c r="O43" i="3" s="1"/>
  <c r="M44" i="3"/>
  <c r="O44" i="3" s="1"/>
  <c r="M45" i="3"/>
  <c r="O45" i="3" s="1"/>
  <c r="M46" i="3"/>
  <c r="O46" i="3" s="1"/>
  <c r="M47" i="3"/>
  <c r="O47" i="3" s="1"/>
  <c r="M48" i="3"/>
  <c r="O48" i="3" s="1"/>
  <c r="M49" i="3"/>
  <c r="O49" i="3" s="1"/>
  <c r="M50" i="3"/>
  <c r="O50" i="3" s="1"/>
  <c r="M51" i="3"/>
  <c r="O51" i="3" s="1"/>
  <c r="M52" i="3"/>
  <c r="O52" i="3" s="1"/>
  <c r="M53" i="3"/>
  <c r="O53" i="3" s="1"/>
  <c r="M54" i="3"/>
  <c r="O54" i="3" s="1"/>
  <c r="M55" i="3"/>
  <c r="O55" i="3" s="1"/>
  <c r="M56" i="3"/>
  <c r="O56" i="3" s="1"/>
  <c r="M57" i="3"/>
  <c r="O57" i="3" s="1"/>
  <c r="M58" i="3"/>
  <c r="O58" i="3" s="1"/>
  <c r="M60" i="3"/>
  <c r="O60" i="3" s="1"/>
  <c r="M61" i="3"/>
  <c r="O61" i="3" s="1"/>
  <c r="M62" i="3"/>
  <c r="O62" i="3" s="1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60" i="3"/>
  <c r="J61" i="3"/>
  <c r="J62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60" i="3"/>
  <c r="I61" i="3"/>
  <c r="I62" i="3"/>
  <c r="B61" i="3"/>
  <c r="C61" i="3"/>
  <c r="B62" i="3"/>
  <c r="C62" i="3"/>
  <c r="B34" i="3"/>
  <c r="C34" i="3"/>
  <c r="B35" i="3"/>
  <c r="C35" i="3"/>
  <c r="C36" i="3"/>
  <c r="B36" i="3"/>
  <c r="B17" i="3"/>
  <c r="B60" i="3"/>
  <c r="C24" i="3"/>
  <c r="C25" i="3"/>
  <c r="C10" i="3" s="1"/>
  <c r="C26" i="3"/>
  <c r="C27" i="3"/>
  <c r="C28" i="3"/>
  <c r="C29" i="3"/>
  <c r="C30" i="3"/>
  <c r="C11" i="3" s="1"/>
  <c r="C31" i="3"/>
  <c r="C32" i="3"/>
  <c r="C33" i="3"/>
  <c r="C37" i="3"/>
  <c r="C38" i="3"/>
  <c r="C39" i="3"/>
  <c r="C40" i="3"/>
  <c r="C13" i="3" s="1"/>
  <c r="C41" i="3"/>
  <c r="C42" i="3"/>
  <c r="C43" i="3"/>
  <c r="C44" i="3"/>
  <c r="C14" i="3" s="1"/>
  <c r="C45" i="3"/>
  <c r="C46" i="3"/>
  <c r="C47" i="3"/>
  <c r="C48" i="3"/>
  <c r="C15" i="3" s="1"/>
  <c r="C49" i="3"/>
  <c r="C50" i="3"/>
  <c r="C51" i="3"/>
  <c r="C52" i="3"/>
  <c r="C53" i="3"/>
  <c r="C54" i="3"/>
  <c r="C16" i="3" s="1"/>
  <c r="C55" i="3"/>
  <c r="C56" i="3"/>
  <c r="C57" i="3"/>
  <c r="C58" i="3"/>
  <c r="C60" i="3"/>
  <c r="C17" i="3" s="1"/>
  <c r="C23" i="3"/>
  <c r="C9" i="3" s="1"/>
  <c r="B24" i="3"/>
  <c r="B25" i="3"/>
  <c r="B26" i="3"/>
  <c r="B27" i="3"/>
  <c r="B28" i="3"/>
  <c r="B29" i="3"/>
  <c r="B30" i="3"/>
  <c r="B31" i="3"/>
  <c r="B32" i="3"/>
  <c r="B33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23" i="3"/>
  <c r="J59" i="3" l="1"/>
  <c r="J63" i="3"/>
  <c r="M63" i="3"/>
  <c r="O63" i="3" s="1"/>
  <c r="C12" i="3"/>
  <c r="B11" i="3"/>
  <c r="B13" i="3"/>
  <c r="B15" i="3"/>
  <c r="B16" i="3"/>
  <c r="B10" i="3"/>
  <c r="B12" i="3"/>
  <c r="B14" i="3"/>
  <c r="B9" i="3"/>
  <c r="J23" i="3"/>
  <c r="I23" i="3"/>
  <c r="M23" i="3"/>
  <c r="O23" i="3" s="1"/>
  <c r="G17" i="3"/>
  <c r="D19" i="3" l="1"/>
  <c r="P23" i="3"/>
  <c r="G16" i="3" l="1"/>
  <c r="G10" i="3"/>
  <c r="G9" i="3"/>
  <c r="I19" i="3" l="1"/>
  <c r="G14" i="3"/>
  <c r="G12" i="3" l="1"/>
  <c r="G13" i="3"/>
  <c r="G11" i="3"/>
  <c r="G15" i="3"/>
</calcChain>
</file>

<file path=xl/sharedStrings.xml><?xml version="1.0" encoding="utf-8"?>
<sst xmlns="http://schemas.openxmlformats.org/spreadsheetml/2006/main" count="419" uniqueCount="60">
  <si>
    <t xml:space="preserve">Title </t>
  </si>
  <si>
    <t>On the Night You were Born</t>
  </si>
  <si>
    <t>ISBN</t>
  </si>
  <si>
    <t>Author</t>
  </si>
  <si>
    <t>List Price</t>
  </si>
  <si>
    <t>Nancy Tillman</t>
  </si>
  <si>
    <t>Deborah Diesen</t>
  </si>
  <si>
    <t>Nick Bruel</t>
  </si>
  <si>
    <t>William Steig</t>
  </si>
  <si>
    <t>Bad Kitty</t>
  </si>
  <si>
    <t xml:space="preserve">The One and Only Shrek </t>
  </si>
  <si>
    <t>Brown Bear &amp; Friends</t>
  </si>
  <si>
    <t>Bill Martin Jr / Eric Carle</t>
  </si>
  <si>
    <t>Natalie Portman</t>
  </si>
  <si>
    <t>Natalie Portman's Fables</t>
  </si>
  <si>
    <t>List Price Currency</t>
  </si>
  <si>
    <t>GBP</t>
  </si>
  <si>
    <t>EUR</t>
  </si>
  <si>
    <t>USD</t>
  </si>
  <si>
    <t>The Pout-Pout Fish Collection</t>
  </si>
  <si>
    <t>A Bad Kitty Christmas</t>
  </si>
  <si>
    <t>CAD</t>
  </si>
  <si>
    <t>vendor</t>
  </si>
  <si>
    <t>Year</t>
  </si>
  <si>
    <t>Month</t>
  </si>
  <si>
    <t>Report Month</t>
  </si>
  <si>
    <t>Title</t>
  </si>
  <si>
    <t>Net Quantity</t>
  </si>
  <si>
    <t>Currency Code</t>
  </si>
  <si>
    <t>Royalty Rate %</t>
  </si>
  <si>
    <t>Net Royalty Contract Currency</t>
  </si>
  <si>
    <t>Net Revenue Contract Currency</t>
  </si>
  <si>
    <t>ROYALTY EARNED IN PERIOD</t>
  </si>
  <si>
    <t>Sold as</t>
  </si>
  <si>
    <t>Distribution Channel</t>
  </si>
  <si>
    <t>Net Sales</t>
  </si>
  <si>
    <t>Net Royalty</t>
  </si>
  <si>
    <t>Conversion Rate</t>
  </si>
  <si>
    <t>Pack</t>
  </si>
  <si>
    <t>Direct</t>
  </si>
  <si>
    <t>Trade</t>
  </si>
  <si>
    <t>single-card</t>
  </si>
  <si>
    <t>Gross Sales</t>
  </si>
  <si>
    <t>The One and Only Shrek!</t>
  </si>
  <si>
    <t>Net Unit Price</t>
  </si>
  <si>
    <t>Macmillan US</t>
  </si>
  <si>
    <t>A Sick Day for Amos McGee</t>
  </si>
  <si>
    <t>Philip C. Stead</t>
  </si>
  <si>
    <t>Currency</t>
  </si>
  <si>
    <t>Amazon</t>
  </si>
  <si>
    <t>The Pout-Pout Fish</t>
  </si>
  <si>
    <t>Launch Date</t>
  </si>
  <si>
    <t>Grand Total</t>
  </si>
  <si>
    <t>Sum of Net Quantity</t>
  </si>
  <si>
    <t>Average of List Price</t>
  </si>
  <si>
    <t>Sum of Gross Sales</t>
  </si>
  <si>
    <t>Sum of Net Sales</t>
  </si>
  <si>
    <t>Sum of Net Royalty</t>
  </si>
  <si>
    <t>Sum of Net Royalty Contract Currency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</si>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</sst>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85351115451523"/>
      </top>
      <bottom style="thin">
        <color theme="4" tint="0.39985351115451523"/>
      </bottom>
      <diagonal/>
    </border>
    <border>
      <left/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17" fontId="2" fillId="3" borderId="0" xfId="0" applyNumberFormat="1" applyFont="1" applyFill="1" applyAlignment="1">
      <alignment horizontal="right"/>
    </xf>
    <xf numFmtId="49" fontId="3" fillId="3" borderId="3" xfId="0" applyNumberFormat="1" applyFont="1" applyFill="1" applyBorder="1" applyAlignment="1" applyProtection="1">
      <alignment wrapText="1"/>
      <protection locked="0"/>
    </xf>
    <xf numFmtId="49" fontId="3" fillId="3" borderId="3" xfId="0" applyNumberFormat="1" applyFont="1" applyFill="1" applyBorder="1" applyAlignment="1" applyProtection="1">
      <alignment horizontal="centerContinuous" wrapText="1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3" fontId="2" fillId="3" borderId="3" xfId="0" applyNumberFormat="1" applyFont="1" applyFill="1" applyBorder="1"/>
    <xf numFmtId="4" fontId="2" fillId="3" borderId="3" xfId="0" applyNumberFormat="1" applyFont="1" applyFill="1" applyBorder="1"/>
    <xf numFmtId="0" fontId="2" fillId="3" borderId="3" xfId="0" applyFont="1" applyFill="1" applyBorder="1"/>
    <xf numFmtId="164" fontId="2" fillId="3" borderId="3" xfId="0" applyNumberFormat="1" applyFont="1" applyFill="1" applyBorder="1"/>
    <xf numFmtId="3" fontId="2" fillId="3" borderId="0" xfId="0" applyNumberFormat="1" applyFont="1" applyFill="1"/>
    <xf numFmtId="0" fontId="6" fillId="3" borderId="0" xfId="0" applyFont="1" applyFill="1"/>
    <xf numFmtId="4" fontId="5" fillId="3" borderId="0" xfId="0" applyNumberFormat="1" applyFont="1" applyFill="1"/>
    <xf numFmtId="4" fontId="4" fillId="3" borderId="3" xfId="0" applyNumberFormat="1" applyFont="1" applyFill="1" applyBorder="1" applyAlignment="1" applyProtection="1">
      <alignment horizontal="right"/>
      <protection locked="0"/>
    </xf>
    <xf numFmtId="9" fontId="4" fillId="3" borderId="3" xfId="0" applyNumberFormat="1" applyFont="1" applyFill="1" applyBorder="1" applyAlignment="1" applyProtection="1">
      <alignment horizontal="right"/>
      <protection locked="0"/>
    </xf>
    <xf numFmtId="0" fontId="6" fillId="3" borderId="3" xfId="0" applyFont="1" applyFill="1" applyBorder="1"/>
    <xf numFmtId="1" fontId="0" fillId="0" borderId="0" xfId="0" applyNumberFormat="1"/>
    <xf numFmtId="1" fontId="2" fillId="3" borderId="3" xfId="0" applyNumberFormat="1" applyFont="1" applyFill="1" applyBorder="1"/>
    <xf numFmtId="0" fontId="6" fillId="3" borderId="3" xfId="0" applyFont="1" applyFill="1" applyBorder="1" applyAlignment="1">
      <alignment wrapText="1"/>
    </xf>
    <xf numFmtId="49" fontId="3" fillId="3" borderId="3" xfId="0" applyNumberFormat="1" applyFont="1" applyFill="1" applyBorder="1" applyAlignment="1" applyProtection="1">
      <protection locked="0"/>
    </xf>
    <xf numFmtId="4" fontId="2" fillId="0" borderId="3" xfId="0" applyNumberFormat="1" applyFont="1" applyBorder="1"/>
    <xf numFmtId="3" fontId="6" fillId="3" borderId="0" xfId="0" applyNumberFormat="1" applyFont="1" applyFill="1"/>
    <xf numFmtId="4" fontId="6" fillId="3" borderId="0" xfId="0" applyNumberFormat="1" applyFont="1" applyFill="1"/>
    <xf numFmtId="4" fontId="6" fillId="4" borderId="0" xfId="0" applyNumberFormat="1" applyFont="1" applyFill="1"/>
    <xf numFmtId="0" fontId="0" fillId="3" borderId="3" xfId="0" applyFill="1" applyBorder="1"/>
    <xf numFmtId="1" fontId="0" fillId="0" borderId="0" xfId="0" applyNumberFormat="1" applyFill="1" applyBorder="1"/>
    <xf numFmtId="0" fontId="0" fillId="0" borderId="0" xfId="0" pivotButton="1"/>
    <xf numFmtId="0" fontId="0" fillId="0" borderId="0" xfId="0" applyNumberFormat="1"/>
    <xf numFmtId="0" fontId="0" fillId="3" borderId="3" xfId="0" applyFont="1" applyFill="1" applyBorder="1"/>
    <xf numFmtId="2" fontId="4" fillId="3" borderId="3" xfId="0" applyNumberFormat="1" applyFont="1" applyFill="1" applyBorder="1" applyAlignment="1" applyProtection="1">
      <alignment horizontal="left" vertical="top"/>
      <protection locked="0"/>
    </xf>
    <xf numFmtId="4" fontId="0" fillId="3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MINIC CLIFFORD" refreshedDate="44676.731876504629" createdVersion="7" refreshedVersion="7" minRefreshableVersion="3" recordCount="39" xr:uid="{842ADA4C-8FB4-47BA-8FBC-2A1D1CE8465C}">
  <cacheSource type="worksheet">
    <worksheetSource ref="A22:P60" sheet="NEW"/>
  </cacheSource>
  <cacheFields count="16">
    <cacheField name="Title" numFmtId="0">
      <sharedItems count="9">
        <s v="A Bad Kitty Christmas"/>
        <s v="Bad Kitty"/>
        <s v="Brown Bear &amp; Friends"/>
        <s v="Natalie Portman's Fables"/>
        <s v="On the Night You were Born"/>
        <s v="The One and Only Shrek!"/>
        <s v="The Pout-Pout Fish Collection"/>
        <s v="A Sick Day for Amos McGee"/>
        <s v="The Pout-Pout Fish"/>
      </sharedItems>
    </cacheField>
    <cacheField name="ISBN" numFmtId="1">
      <sharedItems containsSemiMixedTypes="0" containsString="0" containsNumber="1" containsInteger="1" minValue="9780374360979" maxValue="9781596434028" count="9">
        <n v="9781427226563"/>
        <n v="9781427213631"/>
        <n v="9781427203250"/>
        <n v="9781250759481"/>
        <n v="9781427228833"/>
        <n v="9781427201539"/>
        <n v="9781250876751"/>
        <n v="9781596434028"/>
        <n v="9780374360979"/>
      </sharedItems>
    </cacheField>
    <cacheField name="Author" numFmtId="1">
      <sharedItems count="7">
        <s v="Nick Bruel"/>
        <s v="Bill Martin Jr / Eric Carle"/>
        <s v="Natalie Portman"/>
        <s v="Nancy Tillman"/>
        <s v="William Steig"/>
        <s v="Deborah Diesen"/>
        <s v="Philip C. Stead"/>
      </sharedItems>
    </cacheField>
    <cacheField name="Sold as" numFmtId="0">
      <sharedItems/>
    </cacheField>
    <cacheField name="Distribution Channel" numFmtId="0">
      <sharedItems/>
    </cacheField>
    <cacheField name="Net Quantity" numFmtId="0">
      <sharedItems containsSemiMixedTypes="0" containsString="0" containsNumber="1" containsInteger="1" minValue="1" maxValue="222" count="18">
        <n v="2"/>
        <n v="1"/>
        <n v="6"/>
        <n v="17"/>
        <n v="76"/>
        <n v="7"/>
        <n v="63"/>
        <n v="222"/>
        <n v="3"/>
        <n v="199"/>
        <n v="4"/>
        <n v="45"/>
        <n v="20"/>
        <n v="77"/>
        <n v="109"/>
        <n v="33"/>
        <n v="124"/>
        <n v="25"/>
      </sharedItems>
    </cacheField>
    <cacheField name="Currency Code" numFmtId="2">
      <sharedItems count="4">
        <s v="EUR"/>
        <s v="GBP"/>
        <s v="USD"/>
        <s v="CAD"/>
      </sharedItems>
    </cacheField>
    <cacheField name="List Price" numFmtId="4">
      <sharedItems containsSemiMixedTypes="0" containsString="0" containsNumber="1" minValue="4.99" maxValue="34.99"/>
    </cacheField>
    <cacheField name="Gross Sales" numFmtId="4">
      <sharedItems containsSemiMixedTypes="0" containsString="0" containsNumber="1" minValue="4.99" maxValue="3268.91" count="34">
        <n v="11.98"/>
        <n v="4.99"/>
        <n v="35.94"/>
        <n v="9.99"/>
        <n v="5.99"/>
        <n v="84.83"/>
        <n v="455.24"/>
        <n v="17.98"/>
        <n v="55.93"/>
        <n v="440.37"/>
        <n v="1995.78"/>
        <n v="17.97"/>
        <n v="1192.01"/>
        <n v="31.96"/>
        <n v="269.55"/>
        <n v="29.94"/>
        <n v="59.94"/>
        <n v="47.94"/>
        <n v="139.80000000000001"/>
        <n v="692.23"/>
        <n v="6.99"/>
        <n v="8.99"/>
        <n v="39.979999999999997"/>
        <n v="244.93"/>
        <n v="99.96"/>
        <n v="399.79999999999995"/>
        <n v="3268.91"/>
        <n v="19.989999999999998"/>
        <n v="59.98"/>
        <n v="41.93"/>
        <n v="164.67000000000002"/>
        <n v="866.76"/>
        <n v="9.98"/>
        <n v="124.75"/>
      </sharedItems>
    </cacheField>
    <cacheField name="Net Unit Price" numFmtId="4">
      <sharedItems containsSemiMixedTypes="0" containsString="0" containsNumber="1" minValue="2.81" maxValue="32.132857142857141"/>
    </cacheField>
    <cacheField name="Net Sales" numFmtId="0">
      <sharedItems containsSemiMixedTypes="0" containsString="0" containsNumber="1" minValue="2.81" maxValue="2688.3699999999994"/>
    </cacheField>
    <cacheField name="Royalty Rate %" numFmtId="9">
      <sharedItems containsSemiMixedTypes="0" containsString="0" containsNumber="1" minValue="0.25" maxValue="0.25"/>
    </cacheField>
    <cacheField name="Net Royalty" numFmtId="4">
      <sharedItems containsSemiMixedTypes="0" containsString="0" containsNumber="1" minValue="0.70250000000000001" maxValue="672.09249999999986"/>
    </cacheField>
    <cacheField name="Conversion Rate" numFmtId="4">
      <sharedItems containsSemiMixedTypes="0" containsString="0" containsNumber="1" minValue="0.78579999999999983" maxValue="1.3135999999999999"/>
    </cacheField>
    <cacheField name="Net Royalty Contract Currency" numFmtId="4">
      <sharedItems containsSemiMixedTypes="0" containsString="0" containsNumber="1" minValue="0.92280399999999996" maxValue="672.09249999999986"/>
    </cacheField>
    <cacheField name="Net Revenue Contract Currency" numFmtId="4">
      <sharedItems containsSemiMixedTypes="0" containsString="0" containsNumber="1" minValue="3.6912159999999998" maxValue="2688.36999999999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x v="0"/>
    <x v="0"/>
    <x v="0"/>
    <s v="single-card"/>
    <s v="Direct"/>
    <x v="0"/>
    <x v="0"/>
    <n v="5.99"/>
    <x v="0"/>
    <n v="4.625"/>
    <n v="9.25"/>
    <n v="0.25"/>
    <n v="2.3125"/>
    <n v="1.1120290812954396"/>
    <n v="2.5715672504957041"/>
    <n v="10.286269001982816"/>
  </r>
  <r>
    <x v="0"/>
    <x v="0"/>
    <x v="0"/>
    <s v="single-card"/>
    <s v="Direct"/>
    <x v="1"/>
    <x v="1"/>
    <n v="4.99"/>
    <x v="1"/>
    <n v="3.27"/>
    <n v="3.27"/>
    <n v="0.25"/>
    <n v="0.8175"/>
    <n v="1.3135999999999999"/>
    <n v="1.0738679999999998"/>
    <n v="4.2954719999999993"/>
  </r>
  <r>
    <x v="0"/>
    <x v="0"/>
    <x v="0"/>
    <s v="single-card"/>
    <s v="Direct"/>
    <x v="2"/>
    <x v="2"/>
    <n v="5.99"/>
    <x v="2"/>
    <n v="5.5516666666666667"/>
    <n v="33.31"/>
    <n v="0.25"/>
    <n v="8.3275000000000006"/>
    <n v="1"/>
    <n v="8.3275000000000006"/>
    <n v="33.31"/>
  </r>
  <r>
    <x v="1"/>
    <x v="1"/>
    <x v="0"/>
    <s v="single-card"/>
    <s v="Direct"/>
    <x v="1"/>
    <x v="3"/>
    <n v="9.99"/>
    <x v="3"/>
    <n v="10.530000000000001"/>
    <n v="10.530000000000001"/>
    <n v="0.25"/>
    <n v="2.6325000000000003"/>
    <n v="0.78579999999999983"/>
    <n v="2.0686184999999999"/>
    <n v="8.2744739999999997"/>
  </r>
  <r>
    <x v="1"/>
    <x v="1"/>
    <x v="0"/>
    <s v="single-card"/>
    <s v="Direct"/>
    <x v="1"/>
    <x v="0"/>
    <n v="5.99"/>
    <x v="4"/>
    <n v="4.99"/>
    <n v="4.99"/>
    <n v="0.25"/>
    <n v="1.2475000000000001"/>
    <n v="1.1120290812954396"/>
    <n v="1.387256278916061"/>
    <n v="5.5490251156642438"/>
  </r>
  <r>
    <x v="1"/>
    <x v="1"/>
    <x v="0"/>
    <s v="single-card"/>
    <s v="Direct"/>
    <x v="3"/>
    <x v="1"/>
    <n v="4.99"/>
    <x v="5"/>
    <n v="4.2805882352941174"/>
    <n v="72.77"/>
    <n v="0.25"/>
    <n v="18.192499999999999"/>
    <n v="1.3135999999999999"/>
    <n v="23.897667999999996"/>
    <n v="95.590671999999984"/>
  </r>
  <r>
    <x v="1"/>
    <x v="1"/>
    <x v="0"/>
    <s v="single-card"/>
    <s v="Direct"/>
    <x v="4"/>
    <x v="2"/>
    <n v="5.99"/>
    <x v="6"/>
    <n v="5.7201315789473686"/>
    <n v="434.73"/>
    <n v="0.25"/>
    <n v="108.6825"/>
    <n v="1"/>
    <n v="108.6825"/>
    <n v="434.73"/>
  </r>
  <r>
    <x v="1"/>
    <x v="1"/>
    <x v="0"/>
    <s v="single-card"/>
    <s v="Trade"/>
    <x v="1"/>
    <x v="1"/>
    <n v="4.99"/>
    <x v="1"/>
    <n v="2.81"/>
    <n v="2.81"/>
    <n v="0.25"/>
    <n v="0.70250000000000001"/>
    <n v="1.3135999999999999"/>
    <n v="0.92280399999999996"/>
    <n v="3.6912159999999998"/>
  </r>
  <r>
    <x v="2"/>
    <x v="2"/>
    <x v="1"/>
    <s v="single-card"/>
    <s v="Amazon"/>
    <x v="0"/>
    <x v="2"/>
    <n v="8.99"/>
    <x v="7"/>
    <n v="7.34"/>
    <n v="14.68"/>
    <n v="0.25"/>
    <n v="3.67"/>
    <n v="1"/>
    <n v="3.67"/>
    <n v="14.68"/>
  </r>
  <r>
    <x v="2"/>
    <x v="2"/>
    <x v="1"/>
    <s v="single-card"/>
    <s v="Direct"/>
    <x v="5"/>
    <x v="0"/>
    <n v="7.99"/>
    <x v="8"/>
    <n v="6.5871428571428572"/>
    <n v="46.11"/>
    <n v="0.25"/>
    <n v="11.5275"/>
    <n v="1.1120290812954396"/>
    <n v="12.818915234633181"/>
    <n v="51.275660938532724"/>
  </r>
  <r>
    <x v="2"/>
    <x v="2"/>
    <x v="1"/>
    <s v="single-card"/>
    <s v="Direct"/>
    <x v="6"/>
    <x v="1"/>
    <n v="6.99"/>
    <x v="9"/>
    <n v="5.8214285714285712"/>
    <n v="366.75"/>
    <n v="0.25"/>
    <n v="91.6875"/>
    <n v="1.3135999999999999"/>
    <n v="120.44069999999999"/>
    <n v="481.76279999999997"/>
  </r>
  <r>
    <x v="2"/>
    <x v="2"/>
    <x v="1"/>
    <s v="single-card"/>
    <s v="Direct"/>
    <x v="7"/>
    <x v="2"/>
    <n v="8.99"/>
    <x v="10"/>
    <n v="8.5993243243243249"/>
    <n v="1909.05"/>
    <n v="0.25"/>
    <n v="477.26249999999999"/>
    <n v="1"/>
    <n v="477.26249999999999"/>
    <n v="1909.05"/>
  </r>
  <r>
    <x v="3"/>
    <x v="3"/>
    <x v="2"/>
    <s v="single-card"/>
    <s v="Direct"/>
    <x v="8"/>
    <x v="0"/>
    <n v="5.99"/>
    <x v="11"/>
    <n v="4.9233333333333329"/>
    <n v="14.77"/>
    <n v="0.25"/>
    <n v="3.6924999999999999"/>
    <n v="1.1120290812954396"/>
    <n v="4.1061673826834104"/>
    <n v="16.424669530733642"/>
  </r>
  <r>
    <x v="3"/>
    <x v="3"/>
    <x v="2"/>
    <s v="single-card"/>
    <s v="Direct"/>
    <x v="9"/>
    <x v="2"/>
    <n v="5.99"/>
    <x v="12"/>
    <n v="5.848341708542713"/>
    <n v="1163.82"/>
    <n v="0.25"/>
    <n v="290.95499999999998"/>
    <n v="1"/>
    <n v="290.95499999999998"/>
    <n v="1163.82"/>
  </r>
  <r>
    <x v="3"/>
    <x v="3"/>
    <x v="2"/>
    <s v="single-card"/>
    <s v="Trade"/>
    <x v="1"/>
    <x v="2"/>
    <n v="5.99"/>
    <x v="4"/>
    <n v="4.2"/>
    <n v="4.2"/>
    <n v="0.25"/>
    <n v="1.05"/>
    <n v="1"/>
    <n v="1.05"/>
    <n v="4.2"/>
  </r>
  <r>
    <x v="4"/>
    <x v="4"/>
    <x v="3"/>
    <s v="single-card"/>
    <s v="Direct"/>
    <x v="10"/>
    <x v="3"/>
    <n v="7.99"/>
    <x v="13"/>
    <n v="7.5841937500000007"/>
    <n v="30.336775000000003"/>
    <n v="0.25"/>
    <n v="7.5841937500000007"/>
    <n v="0.78579999999999983"/>
    <n v="5.9596594487499992"/>
    <n v="23.838637794999997"/>
  </r>
  <r>
    <x v="4"/>
    <x v="4"/>
    <x v="3"/>
    <s v="single-card"/>
    <s v="Direct"/>
    <x v="8"/>
    <x v="0"/>
    <n v="5.99"/>
    <x v="11"/>
    <n v="4.5966666666666667"/>
    <n v="13.79"/>
    <n v="0.25"/>
    <n v="3.4474999999999998"/>
    <n v="1.1120290812954396"/>
    <n v="3.8337202577660281"/>
    <n v="15.334881031064112"/>
  </r>
  <r>
    <x v="4"/>
    <x v="4"/>
    <x v="3"/>
    <s v="single-card"/>
    <s v="Direct"/>
    <x v="3"/>
    <x v="1"/>
    <n v="4.99"/>
    <x v="5"/>
    <n v="4.1805882352941168"/>
    <n v="71.069999999999993"/>
    <n v="0.25"/>
    <n v="17.767499999999998"/>
    <n v="1.3135999999999999"/>
    <n v="23.339387999999996"/>
    <n v="93.357551999999984"/>
  </r>
  <r>
    <x v="4"/>
    <x v="4"/>
    <x v="3"/>
    <s v="single-card"/>
    <s v="Direct"/>
    <x v="11"/>
    <x v="2"/>
    <n v="5.99"/>
    <x v="14"/>
    <n v="5.6502222222222223"/>
    <n v="254.26"/>
    <n v="0.25"/>
    <n v="63.564999999999998"/>
    <n v="1"/>
    <n v="63.564999999999998"/>
    <n v="254.26"/>
  </r>
  <r>
    <x v="4"/>
    <x v="4"/>
    <x v="3"/>
    <s v="single-card"/>
    <s v="Trade"/>
    <x v="2"/>
    <x v="1"/>
    <n v="4.99"/>
    <x v="15"/>
    <n v="2.8966666666666665"/>
    <n v="17.38"/>
    <n v="0.25"/>
    <n v="4.3449999999999998"/>
    <n v="1.3135999999999999"/>
    <n v="5.7075919999999991"/>
    <n v="22.830367999999996"/>
  </r>
  <r>
    <x v="5"/>
    <x v="5"/>
    <x v="4"/>
    <s v="single-card"/>
    <s v="Direct"/>
    <x v="2"/>
    <x v="3"/>
    <n v="9.99"/>
    <x v="16"/>
    <n v="9.9741855744633501"/>
    <n v="59.845113446780097"/>
    <n v="0.25"/>
    <n v="14.961278361695024"/>
    <n v="0.78579999999999983"/>
    <n v="11.756572536619947"/>
    <n v="47.026290146479788"/>
  </r>
  <r>
    <x v="5"/>
    <x v="5"/>
    <x v="4"/>
    <s v="single-card"/>
    <s v="Direct"/>
    <x v="2"/>
    <x v="0"/>
    <n v="7.99"/>
    <x v="17"/>
    <n v="6.31"/>
    <n v="37.86"/>
    <n v="0.25"/>
    <n v="9.4649999999999999"/>
    <n v="1.1120290812954396"/>
    <n v="10.525355254461337"/>
    <n v="42.101421017845347"/>
  </r>
  <r>
    <x v="5"/>
    <x v="5"/>
    <x v="4"/>
    <s v="single-card"/>
    <s v="Direct"/>
    <x v="12"/>
    <x v="1"/>
    <n v="6.99"/>
    <x v="18"/>
    <n v="5.9979999999999993"/>
    <n v="119.96"/>
    <n v="0.25"/>
    <n v="29.99"/>
    <n v="1.3135999999999999"/>
    <n v="39.394863999999991"/>
    <n v="157.57945599999996"/>
  </r>
  <r>
    <x v="5"/>
    <x v="5"/>
    <x v="4"/>
    <s v="single-card"/>
    <s v="Direct"/>
    <x v="13"/>
    <x v="2"/>
    <n v="8.99"/>
    <x v="19"/>
    <n v="8.7003896103896103"/>
    <n v="669.93"/>
    <n v="0.25"/>
    <n v="167.48249999999999"/>
    <n v="1"/>
    <n v="167.48249999999999"/>
    <n v="669.93"/>
  </r>
  <r>
    <x v="5"/>
    <x v="5"/>
    <x v="4"/>
    <s v="single-card"/>
    <s v="Trade"/>
    <x v="1"/>
    <x v="1"/>
    <n v="6.99"/>
    <x v="20"/>
    <n v="4.67"/>
    <n v="4.67"/>
    <n v="0.25"/>
    <n v="1.1675"/>
    <n v="1.3135999999999999"/>
    <n v="1.5336279999999998"/>
    <n v="6.1345119999999991"/>
  </r>
  <r>
    <x v="5"/>
    <x v="5"/>
    <x v="4"/>
    <s v="single-card"/>
    <s v="Trade"/>
    <x v="1"/>
    <x v="2"/>
    <n v="8.99"/>
    <x v="21"/>
    <n v="6.3"/>
    <n v="6.3"/>
    <n v="0.25"/>
    <n v="1.575"/>
    <n v="1"/>
    <n v="1.575"/>
    <n v="6.3"/>
  </r>
  <r>
    <x v="6"/>
    <x v="6"/>
    <x v="5"/>
    <s v="Pack"/>
    <s v="Amazon"/>
    <x v="0"/>
    <x v="1"/>
    <n v="19.989999999999998"/>
    <x v="22"/>
    <n v="10.24"/>
    <n v="20.48"/>
    <n v="0.25"/>
    <n v="5.12"/>
    <n v="1.3135999999999999"/>
    <n v="6.7256319999999992"/>
    <n v="26.902527999999997"/>
  </r>
  <r>
    <x v="6"/>
    <x v="6"/>
    <x v="5"/>
    <s v="Pack"/>
    <s v="Direct"/>
    <x v="5"/>
    <x v="3"/>
    <n v="34.99"/>
    <x v="23"/>
    <n v="32.132857142857141"/>
    <n v="224.92999999999998"/>
    <n v="0.25"/>
    <n v="56.232499999999995"/>
    <n v="0.78579999999999983"/>
    <n v="44.18749849999999"/>
    <n v="176.74999399999996"/>
  </r>
  <r>
    <x v="6"/>
    <x v="6"/>
    <x v="5"/>
    <s v="Pack"/>
    <s v="Direct"/>
    <x v="10"/>
    <x v="0"/>
    <n v="24.99"/>
    <x v="24"/>
    <n v="20.457500000000003"/>
    <n v="81.830000000000013"/>
    <n v="0.25"/>
    <n v="20.457500000000003"/>
    <n v="1.1120290812954396"/>
    <n v="22.74933493060146"/>
    <n v="90.99733972240584"/>
  </r>
  <r>
    <x v="6"/>
    <x v="6"/>
    <x v="5"/>
    <s v="Pack"/>
    <s v="Direct"/>
    <x v="12"/>
    <x v="1"/>
    <n v="19.989999999999998"/>
    <x v="25"/>
    <n v="16.765499999999999"/>
    <n v="335.31"/>
    <n v="0.25"/>
    <n v="83.827500000000001"/>
    <n v="1.3135999999999999"/>
    <n v="110.115804"/>
    <n v="440.46321599999999"/>
  </r>
  <r>
    <x v="6"/>
    <x v="6"/>
    <x v="5"/>
    <s v="Pack"/>
    <s v="Direct"/>
    <x v="14"/>
    <x v="2"/>
    <n v="29.99"/>
    <x v="26"/>
    <n v="24.663944954128436"/>
    <n v="2688.3699999999994"/>
    <n v="0.25"/>
    <n v="672.09249999999986"/>
    <n v="1"/>
    <n v="672.09249999999986"/>
    <n v="2688.3699999999994"/>
  </r>
  <r>
    <x v="6"/>
    <x v="6"/>
    <x v="5"/>
    <s v="Pack"/>
    <s v="Trade"/>
    <x v="1"/>
    <x v="1"/>
    <n v="19.989999999999998"/>
    <x v="27"/>
    <n v="13.33"/>
    <n v="13.33"/>
    <n v="0.25"/>
    <n v="3.3325"/>
    <n v="1.3135999999999999"/>
    <n v="4.3775719999999998"/>
    <n v="17.510287999999999"/>
  </r>
  <r>
    <x v="6"/>
    <x v="6"/>
    <x v="5"/>
    <s v="Pack"/>
    <s v="Trade"/>
    <x v="0"/>
    <x v="2"/>
    <n v="29.99"/>
    <x v="28"/>
    <n v="17.495000000000001"/>
    <n v="34.99"/>
    <n v="0.25"/>
    <n v="8.7475000000000005"/>
    <n v="1"/>
    <n v="8.7475000000000005"/>
    <n v="34.99"/>
  </r>
  <r>
    <x v="7"/>
    <x v="7"/>
    <x v="6"/>
    <s v="single-card"/>
    <s v="Direct"/>
    <x v="5"/>
    <x v="3"/>
    <n v="7.99"/>
    <x v="8"/>
    <n v="7.6383412605463805"/>
    <n v="53.468388823824661"/>
    <n v="0.25"/>
    <n v="13.367097205956165"/>
    <n v="0.78579999999999983"/>
    <n v="10.503864984440352"/>
    <n v="42.015459937761406"/>
  </r>
  <r>
    <x v="7"/>
    <x v="7"/>
    <x v="6"/>
    <s v="single-card"/>
    <s v="Direct"/>
    <x v="5"/>
    <x v="0"/>
    <n v="5.99"/>
    <x v="29"/>
    <n v="4.7428571428571429"/>
    <n v="33.200000000000003"/>
    <n v="0.25"/>
    <n v="8.3000000000000007"/>
    <n v="1.1120290812954396"/>
    <n v="9.2298413747521497"/>
    <n v="36.919365499008599"/>
  </r>
  <r>
    <x v="7"/>
    <x v="7"/>
    <x v="6"/>
    <s v="single-card"/>
    <s v="Direct"/>
    <x v="15"/>
    <x v="1"/>
    <n v="4.99"/>
    <x v="30"/>
    <n v="4.2630303030303036"/>
    <n v="140.68"/>
    <n v="0.25"/>
    <n v="35.17"/>
    <n v="1.3135999999999999"/>
    <n v="46.199311999999999"/>
    <n v="184.797248"/>
  </r>
  <r>
    <x v="7"/>
    <x v="7"/>
    <x v="6"/>
    <s v="single-card"/>
    <s v="Direct"/>
    <x v="16"/>
    <x v="2"/>
    <n v="6.99"/>
    <x v="31"/>
    <n v="6.0525806451612905"/>
    <n v="750.52"/>
    <n v="0.25"/>
    <n v="187.63"/>
    <n v="1"/>
    <n v="187.63"/>
    <n v="750.52"/>
  </r>
  <r>
    <x v="7"/>
    <x v="7"/>
    <x v="6"/>
    <s v="single-card"/>
    <s v="Trade"/>
    <x v="0"/>
    <x v="1"/>
    <n v="4.99"/>
    <x v="32"/>
    <n v="2.81"/>
    <n v="5.62"/>
    <n v="0.25"/>
    <n v="1.405"/>
    <n v="1.3135999999999999"/>
    <n v="1.8456079999999999"/>
    <n v="7.3824319999999997"/>
  </r>
  <r>
    <x v="8"/>
    <x v="8"/>
    <x v="5"/>
    <s v="single-card"/>
    <s v="Direct"/>
    <x v="17"/>
    <x v="1"/>
    <n v="4.99"/>
    <x v="33"/>
    <n v="4.4771999999999998"/>
    <n v="111.93"/>
    <n v="0.25"/>
    <n v="27.982500000000002"/>
    <n v="1.3135999999999999"/>
    <n v="36.757812000000001"/>
    <n v="147.031248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B32CA6-EC34-4641-B88B-037F4711B523}" name="PivotTable1" cacheId="6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multipleFieldFilters="0">
  <location ref="X86:AG116" firstHeaderRow="0" firstDataRow="1" firstDataCol="4"/>
  <pivotFields count="16">
    <pivotField axis="axisRow" compact="0" outline="0" showAll="0" defaultSubtotal="0">
      <items count="9">
        <item x="0"/>
        <item x="7"/>
        <item x="1"/>
        <item x="2"/>
        <item x="3"/>
        <item x="4"/>
        <item x="5"/>
        <item x="8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defaultSubtotal="0">
      <items count="9">
        <item x="8"/>
        <item x="3"/>
        <item x="6"/>
        <item x="5"/>
        <item x="2"/>
        <item x="1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1"/>
        <item x="5"/>
        <item x="3"/>
        <item x="2"/>
        <item x="0"/>
        <item x="6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items count="18">
        <item x="1"/>
        <item x="0"/>
        <item x="8"/>
        <item x="10"/>
        <item x="2"/>
        <item x="5"/>
        <item x="3"/>
        <item x="12"/>
        <item x="17"/>
        <item x="15"/>
        <item x="11"/>
        <item x="6"/>
        <item x="4"/>
        <item x="13"/>
        <item x="14"/>
        <item x="16"/>
        <item x="9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3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items count="34">
        <item x="1"/>
        <item x="4"/>
        <item x="20"/>
        <item x="21"/>
        <item x="32"/>
        <item x="3"/>
        <item x="0"/>
        <item x="11"/>
        <item x="7"/>
        <item x="27"/>
        <item x="15"/>
        <item x="13"/>
        <item x="2"/>
        <item x="22"/>
        <item x="29"/>
        <item x="17"/>
        <item x="8"/>
        <item x="16"/>
        <item x="28"/>
        <item x="5"/>
        <item x="24"/>
        <item x="33"/>
        <item x="18"/>
        <item x="30"/>
        <item x="23"/>
        <item x="14"/>
        <item x="25"/>
        <item x="9"/>
        <item x="6"/>
        <item x="19"/>
        <item x="31"/>
        <item x="12"/>
        <item x="10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9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0"/>
    <field x="1"/>
    <field x="2"/>
    <field x="6"/>
  </rowFields>
  <rowItems count="30">
    <i>
      <x/>
      <x v="6"/>
      <x v="4"/>
      <x v="1"/>
    </i>
    <i r="3">
      <x v="2"/>
    </i>
    <i r="3">
      <x v="3"/>
    </i>
    <i>
      <x v="1"/>
      <x v="8"/>
      <x v="5"/>
      <x/>
    </i>
    <i r="3">
      <x v="1"/>
    </i>
    <i r="3">
      <x v="2"/>
    </i>
    <i r="3">
      <x v="3"/>
    </i>
    <i>
      <x v="2"/>
      <x v="5"/>
      <x v="4"/>
      <x/>
    </i>
    <i r="3">
      <x v="1"/>
    </i>
    <i r="3">
      <x v="2"/>
    </i>
    <i r="3">
      <x v="3"/>
    </i>
    <i>
      <x v="3"/>
      <x v="4"/>
      <x/>
      <x v="1"/>
    </i>
    <i r="3">
      <x v="2"/>
    </i>
    <i r="3">
      <x v="3"/>
    </i>
    <i>
      <x v="4"/>
      <x v="1"/>
      <x v="3"/>
      <x v="1"/>
    </i>
    <i r="3">
      <x v="3"/>
    </i>
    <i>
      <x v="5"/>
      <x v="7"/>
      <x v="2"/>
      <x/>
    </i>
    <i r="3">
      <x v="1"/>
    </i>
    <i r="3">
      <x v="2"/>
    </i>
    <i r="3">
      <x v="3"/>
    </i>
    <i>
      <x v="6"/>
      <x v="3"/>
      <x v="6"/>
      <x/>
    </i>
    <i r="3">
      <x v="1"/>
    </i>
    <i r="3">
      <x v="2"/>
    </i>
    <i r="3">
      <x v="3"/>
    </i>
    <i>
      <x v="7"/>
      <x/>
      <x v="1"/>
      <x v="2"/>
    </i>
    <i>
      <x v="8"/>
      <x v="2"/>
      <x v="1"/>
      <x/>
    </i>
    <i r="3">
      <x v="1"/>
    </i>
    <i r="3">
      <x v="2"/>
    </i>
    <i r="3">
      <x v="3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Net Quantity" fld="5" baseField="0" baseItem="0"/>
    <dataField name="Average of List Price" fld="7" subtotal="average" baseField="0" baseItem="0"/>
    <dataField name="Sum of Gross Sales" fld="8" baseField="0" baseItem="0"/>
    <dataField name="Sum of Net Sales" fld="10" baseField="0" baseItem="0"/>
    <dataField name="Sum of Net Royalty" fld="12" baseField="0" baseItem="0"/>
    <dataField name="Sum of Net Royalty Contract Currency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A5E7-B5EA-40B8-AD9E-EA691074270B}">
  <dimension ref="A1:AK116"/>
  <sheetViews>
    <sheetView tabSelected="1" zoomScale="70" zoomScaleNormal="70" workbookViewId="0">
      <selection activeCell="S21" sqref="S21"/>
    </sheetView>
  </sheetViews>
  <sheetFormatPr defaultRowHeight="15" x14ac:dyDescent="0.25"/>
  <cols>
    <col min="1" max="1" width="29.7109375" style="3" customWidth="1"/>
    <col min="2" max="2" width="18.42578125" style="3" customWidth="1"/>
    <col min="3" max="3" width="22.140625" style="3" customWidth="1"/>
    <col min="4" max="4" width="14.28515625" style="3" customWidth="1"/>
    <col min="5" max="5" width="15" style="3" customWidth="1"/>
    <col min="6" max="6" width="12" style="3" customWidth="1"/>
    <col min="7" max="8" width="11.42578125" style="3" customWidth="1"/>
    <col min="9" max="9" width="12.7109375" style="3" customWidth="1"/>
    <col min="10" max="10" width="11.7109375" style="3" customWidth="1"/>
    <col min="11" max="11" width="12.42578125" style="3" customWidth="1"/>
    <col min="12" max="12" width="10.7109375" style="3" customWidth="1"/>
    <col min="13" max="13" width="10.140625" style="3" customWidth="1"/>
    <col min="14" max="14" width="9.85546875" style="3" customWidth="1"/>
    <col min="15" max="15" width="13" style="3" customWidth="1"/>
    <col min="16" max="16" width="11.85546875" style="3" customWidth="1"/>
    <col min="17" max="21" width="9.140625" style="3"/>
    <col min="22" max="22" width="0" style="3" hidden="1" customWidth="1"/>
    <col min="23" max="23" width="9.140625" style="3" hidden="1" customWidth="1"/>
    <col min="24" max="24" width="38.28515625" style="3" hidden="1" customWidth="1"/>
    <col min="25" max="25" width="24.5703125" style="3" hidden="1" customWidth="1"/>
    <col min="26" max="26" width="25.7109375" style="3" hidden="1" customWidth="1"/>
    <col min="27" max="27" width="22" style="3" hidden="1" customWidth="1"/>
    <col min="28" max="28" width="24.5703125" style="3" hidden="1" customWidth="1"/>
    <col min="29" max="29" width="25.7109375" style="3" hidden="1" customWidth="1"/>
    <col min="30" max="30" width="24" style="3" hidden="1" customWidth="1"/>
    <col min="31" max="31" width="21.140625" style="3" hidden="1" customWidth="1"/>
    <col min="32" max="32" width="23.42578125" style="3" hidden="1" customWidth="1"/>
    <col min="33" max="33" width="45.42578125" style="3" hidden="1" customWidth="1"/>
    <col min="34" max="35" width="9.140625" style="3" customWidth="1"/>
    <col min="36" max="36" width="2.85546875" style="3" customWidth="1"/>
    <col min="37" max="16384" width="9.140625" style="3"/>
  </cols>
  <sheetData>
    <row r="1" spans="1:10" x14ac:dyDescent="0.25">
      <c r="A1" s="3" t="s">
        <v>22</v>
      </c>
      <c r="B1" s="4" t="s">
        <v>45</v>
      </c>
    </row>
    <row r="2" spans="1:10" x14ac:dyDescent="0.25">
      <c r="A2" s="3" t="s">
        <v>23</v>
      </c>
      <c r="B2" s="3">
        <v>2022</v>
      </c>
    </row>
    <row r="3" spans="1:10" x14ac:dyDescent="0.25">
      <c r="A3" s="3" t="s">
        <v>24</v>
      </c>
      <c r="B3" s="3">
        <v>4</v>
      </c>
    </row>
    <row r="5" spans="1:10" x14ac:dyDescent="0.25">
      <c r="A5" s="3" t="s">
        <v>25</v>
      </c>
      <c r="B5" s="5">
        <v>44652</v>
      </c>
    </row>
    <row r="6" spans="1:10" x14ac:dyDescent="0.25">
      <c r="A6" s="3" t="s">
        <v>48</v>
      </c>
      <c r="B6" s="4" t="s">
        <v>18</v>
      </c>
    </row>
    <row r="8" spans="1:10" ht="74.25" customHeight="1" x14ac:dyDescent="0.25">
      <c r="A8" s="6" t="s">
        <v>26</v>
      </c>
      <c r="B8" s="18" t="s">
        <v>2</v>
      </c>
      <c r="C8" s="18" t="s">
        <v>3</v>
      </c>
      <c r="D8" s="6" t="s">
        <v>27</v>
      </c>
      <c r="E8" s="6" t="s">
        <v>28</v>
      </c>
      <c r="F8" s="22" t="s">
        <v>4</v>
      </c>
      <c r="G8" s="21" t="s">
        <v>44</v>
      </c>
      <c r="H8" s="7" t="s">
        <v>29</v>
      </c>
      <c r="I8" s="6" t="s">
        <v>30</v>
      </c>
      <c r="J8" s="6" t="s">
        <v>31</v>
      </c>
    </row>
    <row r="9" spans="1:10" x14ac:dyDescent="0.25">
      <c r="A9" s="8" t="s">
        <v>20</v>
      </c>
      <c r="B9" s="20">
        <f>VLOOKUP(A9,$A$22:$C$60,2,FALSE)</f>
        <v>9781427226563</v>
      </c>
      <c r="C9" s="20" t="str">
        <f>VLOOKUP(A9,$A$22:$C$60,3,FALSE)</f>
        <v>Nick Bruel</v>
      </c>
      <c r="D9" s="9">
        <f>SUMIFS($F$22:$F$65,$A$22:$A$65,A9)</f>
        <v>12</v>
      </c>
      <c r="E9" s="11" t="s">
        <v>18</v>
      </c>
      <c r="F9" s="10">
        <v>5.99</v>
      </c>
      <c r="G9" s="10">
        <f>J9/D9</f>
        <v>5.0415360842691745</v>
      </c>
      <c r="H9" s="12">
        <v>0.25</v>
      </c>
      <c r="I9" s="10">
        <f>SUMIFS($O$22:$O$65,$A$22:$A$65,A9)</f>
        <v>15.124608252807523</v>
      </c>
      <c r="J9" s="10">
        <f>SUMIFS($P$22:$P$65,$A$22:$A$65,A9)</f>
        <v>60.498433011230091</v>
      </c>
    </row>
    <row r="10" spans="1:10" x14ac:dyDescent="0.25">
      <c r="A10" s="8" t="s">
        <v>9</v>
      </c>
      <c r="B10" s="20">
        <f>VLOOKUP(A10,$A$22:$C$60,2,FALSE)</f>
        <v>9781427213631</v>
      </c>
      <c r="C10" s="20" t="str">
        <f>VLOOKUP(A10,$A$22:$C$60,3,FALSE)</f>
        <v>Nick Bruel</v>
      </c>
      <c r="D10" s="9">
        <f t="shared" ref="D10:D17" si="0">SUMIFS($F$22:$F$65,$A$22:$A$65,A10)</f>
        <v>62</v>
      </c>
      <c r="E10" s="11" t="s">
        <v>18</v>
      </c>
      <c r="F10" s="10">
        <v>5.99</v>
      </c>
      <c r="G10" s="10">
        <f t="shared" ref="G10:G17" si="1">J10/D10</f>
        <v>5.9693370918698783</v>
      </c>
      <c r="H10" s="12">
        <v>0.25</v>
      </c>
      <c r="I10" s="10">
        <f t="shared" ref="I10:I17" si="2">SUMIFS($O$22:$O$65,$A$22:$A$65,A10)</f>
        <v>92.524724923983115</v>
      </c>
      <c r="J10" s="10">
        <f t="shared" ref="J10:J17" si="3">SUMIFS($P$22:$P$65,$A$22:$A$65,A10)</f>
        <v>370.09889969593246</v>
      </c>
    </row>
    <row r="11" spans="1:10" x14ac:dyDescent="0.25">
      <c r="A11" s="8" t="s">
        <v>11</v>
      </c>
      <c r="B11" s="20">
        <f>VLOOKUP(A11,$A$22:$C$60,2,FALSE)</f>
        <v>9781427203250</v>
      </c>
      <c r="C11" s="20" t="str">
        <f>VLOOKUP(A11,$A$22:$C$60,3,FALSE)</f>
        <v>Bill Martin Jr / Eric Carle</v>
      </c>
      <c r="D11" s="9">
        <f t="shared" si="0"/>
        <v>208</v>
      </c>
      <c r="E11" s="11" t="s">
        <v>18</v>
      </c>
      <c r="F11" s="10">
        <v>8.99</v>
      </c>
      <c r="G11" s="10">
        <f t="shared" si="1"/>
        <v>8.4407749668362957</v>
      </c>
      <c r="H11" s="12">
        <v>0.25</v>
      </c>
      <c r="I11" s="10">
        <f t="shared" si="2"/>
        <v>438.92029827548737</v>
      </c>
      <c r="J11" s="10">
        <f t="shared" si="3"/>
        <v>1755.6811931019495</v>
      </c>
    </row>
    <row r="12" spans="1:10" x14ac:dyDescent="0.25">
      <c r="A12" s="8" t="s">
        <v>14</v>
      </c>
      <c r="B12" s="20">
        <f>VLOOKUP(A12,$A$22:$C$60,2,FALSE)</f>
        <v>9781250759481</v>
      </c>
      <c r="C12" s="20" t="str">
        <f>VLOOKUP(A12,$A$22:$C$60,3,FALSE)</f>
        <v>Natalie Portman</v>
      </c>
      <c r="D12" s="9">
        <f t="shared" si="0"/>
        <v>108</v>
      </c>
      <c r="E12" s="11" t="s">
        <v>18</v>
      </c>
      <c r="F12" s="10">
        <v>5.99</v>
      </c>
      <c r="G12" s="10">
        <f t="shared" si="1"/>
        <v>5.9270832036283192</v>
      </c>
      <c r="H12" s="12">
        <v>0.25</v>
      </c>
      <c r="I12" s="10">
        <f t="shared" si="2"/>
        <v>160.03124649796462</v>
      </c>
      <c r="J12" s="10">
        <f t="shared" si="3"/>
        <v>640.12498599185847</v>
      </c>
    </row>
    <row r="13" spans="1:10" x14ac:dyDescent="0.25">
      <c r="A13" s="8" t="s">
        <v>1</v>
      </c>
      <c r="B13" s="20">
        <f>VLOOKUP(A13,$A$22:$C$60,2,FALSE)</f>
        <v>9781427228833</v>
      </c>
      <c r="C13" s="20" t="str">
        <f>VLOOKUP(A13,$A$22:$C$60,3,FALSE)</f>
        <v>Nancy Tillman</v>
      </c>
      <c r="D13" s="9">
        <f t="shared" si="0"/>
        <v>47</v>
      </c>
      <c r="E13" s="11" t="s">
        <v>18</v>
      </c>
      <c r="F13" s="10">
        <v>5.99</v>
      </c>
      <c r="G13" s="10">
        <f t="shared" si="1"/>
        <v>5.8345598351912153</v>
      </c>
      <c r="H13" s="12">
        <v>0.25</v>
      </c>
      <c r="I13" s="10">
        <f t="shared" si="2"/>
        <v>68.556078063496784</v>
      </c>
      <c r="J13" s="10">
        <f t="shared" si="3"/>
        <v>274.22431225398714</v>
      </c>
    </row>
    <row r="14" spans="1:10" x14ac:dyDescent="0.25">
      <c r="A14" s="8" t="s">
        <v>43</v>
      </c>
      <c r="B14" s="20">
        <f>VLOOKUP(A14,$A$22:$C$60,2,FALSE)</f>
        <v>9781427201539</v>
      </c>
      <c r="C14" s="20" t="str">
        <f>VLOOKUP(A14,$A$22:$C$60,3,FALSE)</f>
        <v>William Steig</v>
      </c>
      <c r="D14" s="9">
        <f t="shared" si="0"/>
        <v>59</v>
      </c>
      <c r="E14" s="11" t="s">
        <v>18</v>
      </c>
      <c r="F14" s="10">
        <v>8.99</v>
      </c>
      <c r="G14" s="10">
        <f t="shared" si="1"/>
        <v>8.4574080221942545</v>
      </c>
      <c r="H14" s="12">
        <v>0.25</v>
      </c>
      <c r="I14" s="10">
        <f t="shared" si="2"/>
        <v>124.74676832736526</v>
      </c>
      <c r="J14" s="10">
        <f t="shared" si="3"/>
        <v>498.98707330946104</v>
      </c>
    </row>
    <row r="15" spans="1:10" x14ac:dyDescent="0.25">
      <c r="A15" s="8" t="s">
        <v>19</v>
      </c>
      <c r="B15" s="20">
        <f>VLOOKUP(A15,$A$22:$C$60,2,FALSE)</f>
        <v>9781250876751</v>
      </c>
      <c r="C15" s="20" t="str">
        <f>VLOOKUP(A15,$A$22:$C$60,3,FALSE)</f>
        <v>Deborah Diesen</v>
      </c>
      <c r="D15" s="9">
        <f t="shared" si="0"/>
        <v>156</v>
      </c>
      <c r="E15" s="11" t="s">
        <v>18</v>
      </c>
      <c r="F15" s="10">
        <v>24.99</v>
      </c>
      <c r="G15" s="10">
        <f t="shared" si="1"/>
        <v>23.529330579878572</v>
      </c>
      <c r="H15" s="12">
        <v>0.25</v>
      </c>
      <c r="I15" s="10">
        <f t="shared" si="2"/>
        <v>917.64389261526435</v>
      </c>
      <c r="J15" s="10">
        <f t="shared" si="3"/>
        <v>3670.5755704610574</v>
      </c>
    </row>
    <row r="16" spans="1:10" x14ac:dyDescent="0.25">
      <c r="A16" s="8" t="s">
        <v>46</v>
      </c>
      <c r="B16" s="20">
        <f>VLOOKUP(A16,$A$22:$C$60,2,FALSE)</f>
        <v>9781596434028</v>
      </c>
      <c r="C16" s="20" t="str">
        <f>VLOOKUP(A16,$A$22:$C$60,3,FALSE)</f>
        <v>Philip C. Stead</v>
      </c>
      <c r="D16" s="9">
        <f t="shared" si="0"/>
        <v>360</v>
      </c>
      <c r="E16" s="11" t="s">
        <v>18</v>
      </c>
      <c r="F16" s="10">
        <v>5.99</v>
      </c>
      <c r="G16" s="10">
        <f t="shared" si="1"/>
        <v>5.6037579573184821</v>
      </c>
      <c r="H16" s="12">
        <v>0.25</v>
      </c>
      <c r="I16" s="10">
        <f t="shared" si="2"/>
        <v>504.33821615866339</v>
      </c>
      <c r="J16" s="10">
        <f t="shared" si="3"/>
        <v>2017.3528646346535</v>
      </c>
    </row>
    <row r="17" spans="1:16" x14ac:dyDescent="0.25">
      <c r="A17" s="8" t="s">
        <v>50</v>
      </c>
      <c r="B17" s="20">
        <f>IFERROR(VLOOKUP(A17,Sheet2!$A$4:$E$60,2,FALSE),0)</f>
        <v>9780374360979</v>
      </c>
      <c r="C17" s="20" t="str">
        <f>VLOOKUP(A17,$A$22:$C$60,3,FALSE)</f>
        <v>Deborah Diesen</v>
      </c>
      <c r="D17" s="9">
        <f t="shared" si="0"/>
        <v>1537</v>
      </c>
      <c r="E17" s="11" t="s">
        <v>18</v>
      </c>
      <c r="F17" s="10">
        <v>5.99</v>
      </c>
      <c r="G17" s="10">
        <f t="shared" si="1"/>
        <v>4.945792968586618</v>
      </c>
      <c r="H17" s="12">
        <v>0.25</v>
      </c>
      <c r="I17" s="10">
        <f t="shared" si="2"/>
        <v>1900.420948179408</v>
      </c>
      <c r="J17" s="10">
        <f t="shared" si="3"/>
        <v>7601.6837927176321</v>
      </c>
    </row>
    <row r="18" spans="1:16" x14ac:dyDescent="0.25">
      <c r="K18" s="13"/>
      <c r="L18" s="13"/>
      <c r="M18" s="13"/>
    </row>
    <row r="19" spans="1:16" x14ac:dyDescent="0.25">
      <c r="D19" s="24">
        <f>SUM(D9:D17)</f>
        <v>2549</v>
      </c>
      <c r="E19" s="14" t="s">
        <v>32</v>
      </c>
      <c r="H19" s="25"/>
      <c r="I19" s="26">
        <f>SUM(I9:I17)</f>
        <v>4222.30678129444</v>
      </c>
      <c r="J19" s="25"/>
      <c r="K19" s="15"/>
      <c r="L19" s="15"/>
      <c r="M19" s="15"/>
      <c r="N19" s="15"/>
    </row>
    <row r="22" spans="1:16" ht="75" customHeight="1" x14ac:dyDescent="0.25">
      <c r="A22" s="6" t="s">
        <v>26</v>
      </c>
      <c r="B22" s="18" t="s">
        <v>2</v>
      </c>
      <c r="C22" s="18" t="s">
        <v>3</v>
      </c>
      <c r="D22" s="6" t="s">
        <v>33</v>
      </c>
      <c r="E22" s="6" t="s">
        <v>34</v>
      </c>
      <c r="F22" s="6" t="s">
        <v>27</v>
      </c>
      <c r="G22" s="6" t="s">
        <v>28</v>
      </c>
      <c r="H22" s="6" t="s">
        <v>4</v>
      </c>
      <c r="I22" s="21" t="s">
        <v>42</v>
      </c>
      <c r="J22" s="21" t="s">
        <v>44</v>
      </c>
      <c r="K22" s="6" t="s">
        <v>35</v>
      </c>
      <c r="L22" s="7" t="s">
        <v>29</v>
      </c>
      <c r="M22" s="6" t="s">
        <v>36</v>
      </c>
      <c r="N22" s="6" t="s">
        <v>37</v>
      </c>
      <c r="O22" s="6" t="s">
        <v>30</v>
      </c>
      <c r="P22" s="6" t="s">
        <v>31</v>
      </c>
    </row>
    <row r="23" spans="1:16" x14ac:dyDescent="0.25">
      <c r="A23" s="8" t="s">
        <v>20</v>
      </c>
      <c r="B23" s="20">
        <f>IFERROR(VLOOKUP(A23,Sheet2!$A$4:$E$60,2,FALSE),0)</f>
        <v>9781427226563</v>
      </c>
      <c r="C23" s="20" t="str">
        <f>IFERROR(VLOOKUP(A23,Sheet2!$A$4:$E$60,3,FALSE),0)</f>
        <v>Nick Bruel</v>
      </c>
      <c r="D23" s="31" t="s">
        <v>41</v>
      </c>
      <c r="E23" s="8" t="s">
        <v>39</v>
      </c>
      <c r="F23" s="8">
        <v>6</v>
      </c>
      <c r="G23" s="27" t="s">
        <v>18</v>
      </c>
      <c r="H23" s="16">
        <v>5.99</v>
      </c>
      <c r="I23" s="10">
        <f>H23*F23</f>
        <v>35.94</v>
      </c>
      <c r="J23" s="10">
        <f>K23/F23</f>
        <v>5.8897388352050148</v>
      </c>
      <c r="K23" s="16">
        <v>35.338433011230087</v>
      </c>
      <c r="L23" s="17">
        <v>0.25</v>
      </c>
      <c r="M23" s="16">
        <f t="shared" ref="M23:M62" si="4">L23*K23</f>
        <v>8.8346082528075218</v>
      </c>
      <c r="N23" s="16">
        <v>1</v>
      </c>
      <c r="O23" s="16">
        <f>M23*N23</f>
        <v>8.8346082528075218</v>
      </c>
      <c r="P23" s="16">
        <f>N23*K23</f>
        <v>35.338433011230087</v>
      </c>
    </row>
    <row r="24" spans="1:16" x14ac:dyDescent="0.25">
      <c r="A24" s="8" t="s">
        <v>20</v>
      </c>
      <c r="B24" s="20">
        <f>IFERROR(VLOOKUP(A24,Sheet2!$A$4:$E$60,2,FALSE),0)</f>
        <v>9781427226563</v>
      </c>
      <c r="C24" s="20" t="str">
        <f>IFERROR(VLOOKUP(A24,Sheet2!$A$4:$E$60,3,FALSE),0)</f>
        <v>Nick Bruel</v>
      </c>
      <c r="D24" s="31" t="s">
        <v>41</v>
      </c>
      <c r="E24" s="8" t="s">
        <v>40</v>
      </c>
      <c r="F24" s="8">
        <v>6</v>
      </c>
      <c r="G24" s="27" t="s">
        <v>18</v>
      </c>
      <c r="H24" s="10">
        <v>5.99</v>
      </c>
      <c r="I24" s="10">
        <f t="shared" ref="I24:I62" si="5">H24*F24</f>
        <v>35.94</v>
      </c>
      <c r="J24" s="10">
        <f t="shared" ref="J24:J62" si="6">K24/F24</f>
        <v>4.1933333333333334</v>
      </c>
      <c r="K24" s="33">
        <v>25.16</v>
      </c>
      <c r="L24" s="17">
        <v>0.25</v>
      </c>
      <c r="M24" s="16">
        <f t="shared" si="4"/>
        <v>6.29</v>
      </c>
      <c r="N24" s="16">
        <v>1</v>
      </c>
      <c r="O24" s="16">
        <f t="shared" ref="O24:O62" si="7">M24*N24</f>
        <v>6.29</v>
      </c>
      <c r="P24" s="16">
        <f t="shared" ref="P24:P62" si="8">N24*K24</f>
        <v>25.16</v>
      </c>
    </row>
    <row r="25" spans="1:16" x14ac:dyDescent="0.25">
      <c r="A25" s="8" t="s">
        <v>9</v>
      </c>
      <c r="B25" s="20">
        <f>IFERROR(VLOOKUP(A25,Sheet2!$A$4:$E$60,2,FALSE),0)</f>
        <v>9781427213631</v>
      </c>
      <c r="C25" s="20" t="str">
        <f>IFERROR(VLOOKUP(A25,Sheet2!$A$4:$E$60,3,FALSE),0)</f>
        <v>Nick Bruel</v>
      </c>
      <c r="D25" s="31" t="s">
        <v>41</v>
      </c>
      <c r="E25" s="27" t="s">
        <v>39</v>
      </c>
      <c r="F25" s="8">
        <v>4</v>
      </c>
      <c r="G25" s="27" t="s">
        <v>21</v>
      </c>
      <c r="H25" s="23">
        <v>9.99</v>
      </c>
      <c r="I25" s="10">
        <f t="shared" si="5"/>
        <v>39.96</v>
      </c>
      <c r="J25" s="10">
        <f t="shared" si="6"/>
        <v>7.99</v>
      </c>
      <c r="K25" s="16">
        <v>31.96</v>
      </c>
      <c r="L25" s="17">
        <v>0.25</v>
      </c>
      <c r="M25" s="16">
        <f t="shared" si="4"/>
        <v>7.99</v>
      </c>
      <c r="N25" s="16">
        <v>0.79343579057046099</v>
      </c>
      <c r="O25" s="16">
        <f t="shared" si="7"/>
        <v>6.3395519666579832</v>
      </c>
      <c r="P25" s="16">
        <f t="shared" si="8"/>
        <v>25.358207866631933</v>
      </c>
    </row>
    <row r="26" spans="1:16" x14ac:dyDescent="0.25">
      <c r="A26" s="8" t="s">
        <v>9</v>
      </c>
      <c r="B26" s="20">
        <f>IFERROR(VLOOKUP(A26,Sheet2!$A$4:$E$60,2,FALSE),0)</f>
        <v>9781427213631</v>
      </c>
      <c r="C26" s="20" t="str">
        <f>IFERROR(VLOOKUP(A26,Sheet2!$A$4:$E$60,3,FALSE),0)</f>
        <v>Nick Bruel</v>
      </c>
      <c r="D26" s="31" t="s">
        <v>41</v>
      </c>
      <c r="E26" s="27" t="s">
        <v>39</v>
      </c>
      <c r="F26" s="8">
        <v>1</v>
      </c>
      <c r="G26" s="27" t="s">
        <v>17</v>
      </c>
      <c r="H26" s="23">
        <v>5.99</v>
      </c>
      <c r="I26" s="10">
        <f t="shared" si="5"/>
        <v>5.99</v>
      </c>
      <c r="J26" s="10">
        <f t="shared" si="6"/>
        <v>4.87</v>
      </c>
      <c r="K26" s="16">
        <v>4.87</v>
      </c>
      <c r="L26" s="17">
        <v>0.25</v>
      </c>
      <c r="M26" s="16">
        <f t="shared" si="4"/>
        <v>1.2175</v>
      </c>
      <c r="N26" s="16">
        <v>1.0940519717942021</v>
      </c>
      <c r="O26" s="16">
        <f t="shared" si="7"/>
        <v>1.3320082756594411</v>
      </c>
      <c r="P26" s="16">
        <f t="shared" si="8"/>
        <v>5.3280331026377645</v>
      </c>
    </row>
    <row r="27" spans="1:16" x14ac:dyDescent="0.25">
      <c r="A27" s="8" t="s">
        <v>9</v>
      </c>
      <c r="B27" s="20">
        <f>IFERROR(VLOOKUP(A27,Sheet2!$A$4:$E$60,2,FALSE),0)</f>
        <v>9781427213631</v>
      </c>
      <c r="C27" s="20" t="str">
        <f>IFERROR(VLOOKUP(A27,Sheet2!$A$4:$E$60,3,FALSE),0)</f>
        <v>Nick Bruel</v>
      </c>
      <c r="D27" s="31" t="s">
        <v>41</v>
      </c>
      <c r="E27" s="27" t="s">
        <v>39</v>
      </c>
      <c r="F27" s="8">
        <v>22</v>
      </c>
      <c r="G27" s="27" t="s">
        <v>16</v>
      </c>
      <c r="H27" s="23">
        <v>4.99</v>
      </c>
      <c r="I27" s="10">
        <f t="shared" si="5"/>
        <v>109.78</v>
      </c>
      <c r="J27" s="10">
        <f t="shared" si="6"/>
        <v>4.6095454545454544</v>
      </c>
      <c r="K27" s="33">
        <v>101.41</v>
      </c>
      <c r="L27" s="17">
        <v>0.25</v>
      </c>
      <c r="M27" s="16">
        <f t="shared" si="4"/>
        <v>25.352499999999999</v>
      </c>
      <c r="N27" s="16">
        <v>1.3024225058609011</v>
      </c>
      <c r="O27" s="16">
        <f t="shared" si="7"/>
        <v>33.019666579838493</v>
      </c>
      <c r="P27" s="16">
        <f t="shared" si="8"/>
        <v>132.07866631935397</v>
      </c>
    </row>
    <row r="28" spans="1:16" x14ac:dyDescent="0.25">
      <c r="A28" s="8" t="s">
        <v>9</v>
      </c>
      <c r="B28" s="20">
        <f>IFERROR(VLOOKUP(A28,Sheet2!$A$4:$E$60,2,FALSE),0)</f>
        <v>9781427213631</v>
      </c>
      <c r="C28" s="20" t="str">
        <f>IFERROR(VLOOKUP(A28,Sheet2!$A$4:$E$60,3,FALSE),0)</f>
        <v>Nick Bruel</v>
      </c>
      <c r="D28" s="31" t="s">
        <v>41</v>
      </c>
      <c r="E28" s="27" t="s">
        <v>40</v>
      </c>
      <c r="F28" s="8">
        <v>1</v>
      </c>
      <c r="G28" s="27" t="s">
        <v>16</v>
      </c>
      <c r="H28" s="23">
        <v>4.99</v>
      </c>
      <c r="I28" s="10">
        <f t="shared" si="5"/>
        <v>4.99</v>
      </c>
      <c r="J28" s="10">
        <f t="shared" si="6"/>
        <v>2.81</v>
      </c>
      <c r="K28" s="33">
        <v>2.81</v>
      </c>
      <c r="L28" s="17">
        <v>0.25</v>
      </c>
      <c r="M28" s="16">
        <f t="shared" si="4"/>
        <v>0.70250000000000001</v>
      </c>
      <c r="N28" s="16">
        <v>1.3024225058609011</v>
      </c>
      <c r="O28" s="16">
        <f t="shared" si="7"/>
        <v>0.91495181036728301</v>
      </c>
      <c r="P28" s="16">
        <f t="shared" si="8"/>
        <v>3.6598072414691321</v>
      </c>
    </row>
    <row r="29" spans="1:16" x14ac:dyDescent="0.25">
      <c r="A29" s="8" t="s">
        <v>9</v>
      </c>
      <c r="B29" s="20">
        <f>IFERROR(VLOOKUP(A29,Sheet2!$A$4:$E$60,2,FALSE),0)</f>
        <v>9781427213631</v>
      </c>
      <c r="C29" s="20" t="str">
        <f>IFERROR(VLOOKUP(A29,Sheet2!$A$4:$E$60,3,FALSE),0)</f>
        <v>Nick Bruel</v>
      </c>
      <c r="D29" s="31" t="s">
        <v>41</v>
      </c>
      <c r="E29" s="27" t="s">
        <v>39</v>
      </c>
      <c r="F29" s="8">
        <v>34</v>
      </c>
      <c r="G29" s="27" t="s">
        <v>18</v>
      </c>
      <c r="H29" s="23">
        <v>5.99</v>
      </c>
      <c r="I29" s="10">
        <f t="shared" si="5"/>
        <v>203.66</v>
      </c>
      <c r="J29" s="10">
        <f t="shared" si="6"/>
        <v>5.9904172107599898</v>
      </c>
      <c r="K29" s="33">
        <v>203.67418516583965</v>
      </c>
      <c r="L29" s="17">
        <v>0.25</v>
      </c>
      <c r="M29" s="16">
        <f t="shared" si="4"/>
        <v>50.918546291459911</v>
      </c>
      <c r="N29" s="16">
        <v>1</v>
      </c>
      <c r="O29" s="16">
        <f t="shared" si="7"/>
        <v>50.918546291459911</v>
      </c>
      <c r="P29" s="16">
        <f t="shared" si="8"/>
        <v>203.67418516583965</v>
      </c>
    </row>
    <row r="30" spans="1:16" x14ac:dyDescent="0.25">
      <c r="A30" s="8" t="s">
        <v>11</v>
      </c>
      <c r="B30" s="20">
        <f>IFERROR(VLOOKUP(A30,Sheet2!$A$4:$E$60,2,FALSE),0)</f>
        <v>9781427203250</v>
      </c>
      <c r="C30" s="20" t="str">
        <f>IFERROR(VLOOKUP(A30,Sheet2!$A$4:$E$60,3,FALSE),0)</f>
        <v>Bill Martin Jr / Eric Carle</v>
      </c>
      <c r="D30" s="8" t="s">
        <v>41</v>
      </c>
      <c r="E30" s="8" t="s">
        <v>39</v>
      </c>
      <c r="F30" s="8">
        <v>8</v>
      </c>
      <c r="G30" s="32" t="s">
        <v>17</v>
      </c>
      <c r="H30" s="10">
        <v>7.99</v>
      </c>
      <c r="I30" s="10">
        <f t="shared" si="5"/>
        <v>63.92</v>
      </c>
      <c r="J30" s="10">
        <f t="shared" si="6"/>
        <v>6.3204116313072536</v>
      </c>
      <c r="K30" s="33">
        <v>50.563293050458029</v>
      </c>
      <c r="L30" s="17">
        <v>0.25</v>
      </c>
      <c r="M30" s="16">
        <f t="shared" si="4"/>
        <v>12.640823262614507</v>
      </c>
      <c r="N30" s="16">
        <v>1.0940519717942021</v>
      </c>
      <c r="O30" s="16">
        <f t="shared" si="7"/>
        <v>13.829717615565421</v>
      </c>
      <c r="P30" s="16">
        <f t="shared" si="8"/>
        <v>55.318870462261685</v>
      </c>
    </row>
    <row r="31" spans="1:16" x14ac:dyDescent="0.25">
      <c r="A31" s="8" t="s">
        <v>11</v>
      </c>
      <c r="B31" s="20">
        <f>IFERROR(VLOOKUP(A31,Sheet2!$A$4:$E$60,2,FALSE),0)</f>
        <v>9781427203250</v>
      </c>
      <c r="C31" s="20" t="str">
        <f>IFERROR(VLOOKUP(A31,Sheet2!$A$4:$E$60,3,FALSE),0)</f>
        <v>Bill Martin Jr / Eric Carle</v>
      </c>
      <c r="D31" s="8" t="s">
        <v>41</v>
      </c>
      <c r="E31" s="8" t="s">
        <v>39</v>
      </c>
      <c r="F31" s="8">
        <v>36</v>
      </c>
      <c r="G31" s="32" t="s">
        <v>16</v>
      </c>
      <c r="H31" s="23">
        <v>6.99</v>
      </c>
      <c r="I31" s="10">
        <f t="shared" si="5"/>
        <v>251.64000000000001</v>
      </c>
      <c r="J31" s="10">
        <f t="shared" si="6"/>
        <v>5.8972222222222221</v>
      </c>
      <c r="K31" s="16">
        <v>212.3</v>
      </c>
      <c r="L31" s="17">
        <v>0.25</v>
      </c>
      <c r="M31" s="16">
        <f t="shared" si="4"/>
        <v>53.075000000000003</v>
      </c>
      <c r="N31" s="16">
        <v>1.3024225058609011</v>
      </c>
      <c r="O31" s="16">
        <f t="shared" si="7"/>
        <v>69.126074498567334</v>
      </c>
      <c r="P31" s="16">
        <f t="shared" si="8"/>
        <v>276.50429799426934</v>
      </c>
    </row>
    <row r="32" spans="1:16" x14ac:dyDescent="0.25">
      <c r="A32" s="8" t="s">
        <v>11</v>
      </c>
      <c r="B32" s="20">
        <f>IFERROR(VLOOKUP(A32,Sheet2!$A$4:$E$60,2,FALSE),0)</f>
        <v>9781427203250</v>
      </c>
      <c r="C32" s="20" t="str">
        <f>IFERROR(VLOOKUP(A32,Sheet2!$A$4:$E$60,3,FALSE),0)</f>
        <v>Bill Martin Jr / Eric Carle</v>
      </c>
      <c r="D32" s="8" t="s">
        <v>41</v>
      </c>
      <c r="E32" s="8" t="s">
        <v>40</v>
      </c>
      <c r="F32" s="8">
        <v>1</v>
      </c>
      <c r="G32" s="32" t="s">
        <v>16</v>
      </c>
      <c r="H32" s="23">
        <v>6.99</v>
      </c>
      <c r="I32" s="10">
        <f t="shared" si="5"/>
        <v>6.99</v>
      </c>
      <c r="J32" s="10">
        <f t="shared" si="6"/>
        <v>3.93</v>
      </c>
      <c r="K32" s="33">
        <v>3.93</v>
      </c>
      <c r="L32" s="17">
        <v>0.25</v>
      </c>
      <c r="M32" s="16">
        <f t="shared" si="4"/>
        <v>0.98250000000000004</v>
      </c>
      <c r="N32" s="16">
        <v>1.3024225058609011</v>
      </c>
      <c r="O32" s="16">
        <f t="shared" si="7"/>
        <v>1.2796301120083353</v>
      </c>
      <c r="P32" s="16">
        <f t="shared" si="8"/>
        <v>5.1185204480333413</v>
      </c>
    </row>
    <row r="33" spans="1:16" x14ac:dyDescent="0.25">
      <c r="A33" s="8" t="s">
        <v>11</v>
      </c>
      <c r="B33" s="20">
        <f>IFERROR(VLOOKUP(A33,Sheet2!$A$4:$E$60,2,FALSE),0)</f>
        <v>9781427203250</v>
      </c>
      <c r="C33" s="20" t="str">
        <f>IFERROR(VLOOKUP(A33,Sheet2!$A$4:$E$60,3,FALSE),0)</f>
        <v>Bill Martin Jr / Eric Carle</v>
      </c>
      <c r="D33" s="8" t="s">
        <v>41</v>
      </c>
      <c r="E33" s="8" t="s">
        <v>49</v>
      </c>
      <c r="F33" s="8">
        <v>9</v>
      </c>
      <c r="G33" s="32" t="s">
        <v>18</v>
      </c>
      <c r="H33" s="10">
        <v>8.99</v>
      </c>
      <c r="I33" s="10">
        <f t="shared" si="5"/>
        <v>80.91</v>
      </c>
      <c r="J33" s="10">
        <f t="shared" si="6"/>
        <v>7.3581783282630751</v>
      </c>
      <c r="K33" s="33">
        <v>66.223604954367673</v>
      </c>
      <c r="L33" s="17">
        <v>0.25</v>
      </c>
      <c r="M33" s="16">
        <f t="shared" si="4"/>
        <v>16.555901238591918</v>
      </c>
      <c r="N33" s="16">
        <v>1</v>
      </c>
      <c r="O33" s="16">
        <f t="shared" si="7"/>
        <v>16.555901238591918</v>
      </c>
      <c r="P33" s="16">
        <f t="shared" si="8"/>
        <v>66.223604954367673</v>
      </c>
    </row>
    <row r="34" spans="1:16" x14ac:dyDescent="0.25">
      <c r="A34" s="8" t="s">
        <v>11</v>
      </c>
      <c r="B34" s="20">
        <f>IFERROR(VLOOKUP(A34,Sheet2!$A$4:$E$60,2,FALSE),0)</f>
        <v>9781427203250</v>
      </c>
      <c r="C34" s="20" t="str">
        <f>IFERROR(VLOOKUP(A34,Sheet2!$A$4:$E$60,3,FALSE),0)</f>
        <v>Bill Martin Jr / Eric Carle</v>
      </c>
      <c r="D34" s="8" t="s">
        <v>41</v>
      </c>
      <c r="E34" s="8" t="s">
        <v>39</v>
      </c>
      <c r="F34" s="8">
        <v>152</v>
      </c>
      <c r="G34" s="32" t="s">
        <v>18</v>
      </c>
      <c r="H34" s="10">
        <v>8.99</v>
      </c>
      <c r="I34" s="10">
        <f t="shared" si="5"/>
        <v>1366.48</v>
      </c>
      <c r="J34" s="10">
        <f t="shared" si="6"/>
        <v>8.8153019687040626</v>
      </c>
      <c r="K34" s="33">
        <v>1339.9258992430175</v>
      </c>
      <c r="L34" s="17">
        <v>0.25</v>
      </c>
      <c r="M34" s="16">
        <f t="shared" si="4"/>
        <v>334.98147481075438</v>
      </c>
      <c r="N34" s="16">
        <v>1</v>
      </c>
      <c r="O34" s="16">
        <f t="shared" si="7"/>
        <v>334.98147481075438</v>
      </c>
      <c r="P34" s="16">
        <f t="shared" si="8"/>
        <v>1339.9258992430175</v>
      </c>
    </row>
    <row r="35" spans="1:16" x14ac:dyDescent="0.25">
      <c r="A35" s="8" t="s">
        <v>11</v>
      </c>
      <c r="B35" s="20">
        <f>IFERROR(VLOOKUP(A35,Sheet2!$A$4:$E$60,2,FALSE),0)</f>
        <v>9781427203250</v>
      </c>
      <c r="C35" s="20" t="str">
        <f>IFERROR(VLOOKUP(A35,Sheet2!$A$4:$E$60,3,FALSE),0)</f>
        <v>Bill Martin Jr / Eric Carle</v>
      </c>
      <c r="D35" s="8" t="s">
        <v>41</v>
      </c>
      <c r="E35" s="8" t="s">
        <v>40</v>
      </c>
      <c r="F35" s="8">
        <v>2</v>
      </c>
      <c r="G35" s="32" t="s">
        <v>18</v>
      </c>
      <c r="H35" s="10">
        <v>8.99</v>
      </c>
      <c r="I35" s="10">
        <f t="shared" si="5"/>
        <v>17.98</v>
      </c>
      <c r="J35" s="10">
        <f t="shared" si="6"/>
        <v>6.294999999999999</v>
      </c>
      <c r="K35" s="33">
        <v>12.589999999999998</v>
      </c>
      <c r="L35" s="17">
        <v>0.25</v>
      </c>
      <c r="M35" s="16">
        <f t="shared" si="4"/>
        <v>3.1474999999999995</v>
      </c>
      <c r="N35" s="16">
        <v>1</v>
      </c>
      <c r="O35" s="16">
        <f t="shared" si="7"/>
        <v>3.1474999999999995</v>
      </c>
      <c r="P35" s="16">
        <f t="shared" si="8"/>
        <v>12.589999999999998</v>
      </c>
    </row>
    <row r="36" spans="1:16" x14ac:dyDescent="0.25">
      <c r="A36" s="8" t="s">
        <v>14</v>
      </c>
      <c r="B36" s="20">
        <f>IFERROR(VLOOKUP(A36,Sheet2!$A$4:$E$60,2,FALSE),0)</f>
        <v>9781250759481</v>
      </c>
      <c r="C36" s="20" t="str">
        <f>IFERROR(VLOOKUP(A36,Sheet2!$A$4:$E$60,3,FALSE),0)</f>
        <v>Natalie Portman</v>
      </c>
      <c r="D36" s="8" t="s">
        <v>41</v>
      </c>
      <c r="E36" s="8" t="s">
        <v>39</v>
      </c>
      <c r="F36" s="8">
        <v>2</v>
      </c>
      <c r="G36" s="32" t="s">
        <v>21</v>
      </c>
      <c r="H36" s="23">
        <v>7.99</v>
      </c>
      <c r="I36" s="10">
        <f t="shared" si="5"/>
        <v>15.98</v>
      </c>
      <c r="J36" s="10">
        <f t="shared" si="6"/>
        <v>7.59</v>
      </c>
      <c r="K36" s="33">
        <v>15.18</v>
      </c>
      <c r="L36" s="17">
        <v>0.25</v>
      </c>
      <c r="M36" s="16">
        <f t="shared" si="4"/>
        <v>3.7949999999999999</v>
      </c>
      <c r="N36" s="16">
        <v>0.79343579057046099</v>
      </c>
      <c r="O36" s="16">
        <f t="shared" si="7"/>
        <v>3.0110888252148995</v>
      </c>
      <c r="P36" s="16">
        <f t="shared" si="8"/>
        <v>12.044355300859598</v>
      </c>
    </row>
    <row r="37" spans="1:16" x14ac:dyDescent="0.25">
      <c r="A37" s="8" t="s">
        <v>14</v>
      </c>
      <c r="B37" s="20">
        <f>IFERROR(VLOOKUP(A37,Sheet2!$A$4:$E$60,2,FALSE),0)</f>
        <v>9781250759481</v>
      </c>
      <c r="C37" s="20" t="str">
        <f>IFERROR(VLOOKUP(A37,Sheet2!$A$4:$E$60,3,FALSE),0)</f>
        <v>Natalie Portman</v>
      </c>
      <c r="D37" s="8" t="s">
        <v>41</v>
      </c>
      <c r="E37" s="8" t="s">
        <v>39</v>
      </c>
      <c r="F37" s="8">
        <v>2</v>
      </c>
      <c r="G37" s="32" t="s">
        <v>17</v>
      </c>
      <c r="H37" s="10">
        <v>5.99</v>
      </c>
      <c r="I37" s="10">
        <f t="shared" si="5"/>
        <v>11.98</v>
      </c>
      <c r="J37" s="10">
        <f t="shared" si="6"/>
        <v>4.9099117734724302</v>
      </c>
      <c r="K37" s="16">
        <v>9.8198235469448605</v>
      </c>
      <c r="L37" s="17">
        <v>0.25</v>
      </c>
      <c r="M37" s="16">
        <f t="shared" si="4"/>
        <v>2.4549558867362151</v>
      </c>
      <c r="N37" s="16">
        <v>1.0940519717942021</v>
      </c>
      <c r="O37" s="16">
        <f t="shared" si="7"/>
        <v>2.6858493285515399</v>
      </c>
      <c r="P37" s="16">
        <f t="shared" si="8"/>
        <v>10.74339731420616</v>
      </c>
    </row>
    <row r="38" spans="1:16" x14ac:dyDescent="0.25">
      <c r="A38" s="8" t="s">
        <v>14</v>
      </c>
      <c r="B38" s="20">
        <f>IFERROR(VLOOKUP(A38,Sheet2!$A$4:$E$60,2,FALSE),0)</f>
        <v>9781250759481</v>
      </c>
      <c r="C38" s="20" t="str">
        <f>IFERROR(VLOOKUP(A38,Sheet2!$A$4:$E$60,3,FALSE),0)</f>
        <v>Natalie Portman</v>
      </c>
      <c r="D38" s="8" t="s">
        <v>41</v>
      </c>
      <c r="E38" s="8" t="s">
        <v>49</v>
      </c>
      <c r="F38" s="8">
        <v>1</v>
      </c>
      <c r="G38" s="32" t="s">
        <v>18</v>
      </c>
      <c r="H38" s="23">
        <v>5.99</v>
      </c>
      <c r="I38" s="10">
        <f t="shared" si="5"/>
        <v>5.99</v>
      </c>
      <c r="J38" s="10">
        <f t="shared" si="6"/>
        <v>5.1100000000000003</v>
      </c>
      <c r="K38" s="33">
        <v>5.1100000000000003</v>
      </c>
      <c r="L38" s="17">
        <v>0.25</v>
      </c>
      <c r="M38" s="16">
        <f t="shared" si="4"/>
        <v>1.2775000000000001</v>
      </c>
      <c r="N38" s="16">
        <v>1</v>
      </c>
      <c r="O38" s="16">
        <f t="shared" si="7"/>
        <v>1.2775000000000001</v>
      </c>
      <c r="P38" s="16">
        <f t="shared" si="8"/>
        <v>5.1100000000000003</v>
      </c>
    </row>
    <row r="39" spans="1:16" x14ac:dyDescent="0.25">
      <c r="A39" s="8" t="s">
        <v>14</v>
      </c>
      <c r="B39" s="20">
        <f>IFERROR(VLOOKUP(A39,Sheet2!$A$4:$E$60,2,FALSE),0)</f>
        <v>9781250759481</v>
      </c>
      <c r="C39" s="20" t="str">
        <f>IFERROR(VLOOKUP(A39,Sheet2!$A$4:$E$60,3,FALSE),0)</f>
        <v>Natalie Portman</v>
      </c>
      <c r="D39" s="8" t="s">
        <v>41</v>
      </c>
      <c r="E39" s="8" t="s">
        <v>39</v>
      </c>
      <c r="F39" s="8">
        <v>103</v>
      </c>
      <c r="G39" s="32" t="s">
        <v>18</v>
      </c>
      <c r="H39" s="23">
        <v>5.99</v>
      </c>
      <c r="I39" s="10">
        <f t="shared" si="5"/>
        <v>616.97</v>
      </c>
      <c r="J39" s="10">
        <f t="shared" si="6"/>
        <v>5.9439537221047836</v>
      </c>
      <c r="K39" s="33">
        <v>612.2272333767927</v>
      </c>
      <c r="L39" s="17">
        <v>0.25</v>
      </c>
      <c r="M39" s="16">
        <f t="shared" si="4"/>
        <v>153.05680834419817</v>
      </c>
      <c r="N39" s="16">
        <v>1</v>
      </c>
      <c r="O39" s="16">
        <f t="shared" si="7"/>
        <v>153.05680834419817</v>
      </c>
      <c r="P39" s="16">
        <f t="shared" si="8"/>
        <v>612.2272333767927</v>
      </c>
    </row>
    <row r="40" spans="1:16" x14ac:dyDescent="0.25">
      <c r="A40" s="8" t="s">
        <v>1</v>
      </c>
      <c r="B40" s="20">
        <f>IFERROR(VLOOKUP(A40,Sheet2!$A$4:$E$60,2,FALSE),0)</f>
        <v>9781427228833</v>
      </c>
      <c r="C40" s="20" t="str">
        <f>IFERROR(VLOOKUP(A40,Sheet2!$A$4:$E$60,3,FALSE),0)</f>
        <v>Nancy Tillman</v>
      </c>
      <c r="D40" s="8" t="s">
        <v>41</v>
      </c>
      <c r="E40" s="8" t="s">
        <v>39</v>
      </c>
      <c r="F40" s="8">
        <v>2</v>
      </c>
      <c r="G40" s="32" t="s">
        <v>21</v>
      </c>
      <c r="H40" s="23">
        <v>7.99</v>
      </c>
      <c r="I40" s="10">
        <f t="shared" si="5"/>
        <v>15.98</v>
      </c>
      <c r="J40" s="10">
        <f t="shared" si="6"/>
        <v>7.99</v>
      </c>
      <c r="K40" s="16">
        <v>15.98</v>
      </c>
      <c r="L40" s="17">
        <v>0.25</v>
      </c>
      <c r="M40" s="16">
        <f t="shared" si="4"/>
        <v>3.9950000000000001</v>
      </c>
      <c r="N40" s="16">
        <v>0.79343579057046099</v>
      </c>
      <c r="O40" s="16">
        <f t="shared" si="7"/>
        <v>3.1697759833289916</v>
      </c>
      <c r="P40" s="16">
        <f t="shared" si="8"/>
        <v>12.679103933315966</v>
      </c>
    </row>
    <row r="41" spans="1:16" x14ac:dyDescent="0.25">
      <c r="A41" s="8" t="s">
        <v>1</v>
      </c>
      <c r="B41" s="20">
        <f>IFERROR(VLOOKUP(A41,Sheet2!$A$4:$E$60,2,FALSE),0)</f>
        <v>9781427228833</v>
      </c>
      <c r="C41" s="20" t="str">
        <f>IFERROR(VLOOKUP(A41,Sheet2!$A$4:$E$60,3,FALSE),0)</f>
        <v>Nancy Tillman</v>
      </c>
      <c r="D41" s="8" t="s">
        <v>41</v>
      </c>
      <c r="E41" s="8" t="s">
        <v>39</v>
      </c>
      <c r="F41" s="8">
        <v>3</v>
      </c>
      <c r="G41" s="32" t="s">
        <v>17</v>
      </c>
      <c r="H41" s="10">
        <v>5.99</v>
      </c>
      <c r="I41" s="10">
        <f t="shared" si="5"/>
        <v>17.97</v>
      </c>
      <c r="J41" s="10">
        <f t="shared" si="6"/>
        <v>4.6788075167892229</v>
      </c>
      <c r="K41" s="16">
        <v>14.03642255036767</v>
      </c>
      <c r="L41" s="17">
        <v>0.25</v>
      </c>
      <c r="M41" s="16">
        <f t="shared" si="4"/>
        <v>3.5091056375919174</v>
      </c>
      <c r="N41" s="16">
        <v>1.0940519717942021</v>
      </c>
      <c r="O41" s="16">
        <f t="shared" si="7"/>
        <v>3.8391439420415878</v>
      </c>
      <c r="P41" s="16">
        <f t="shared" si="8"/>
        <v>15.356575768166351</v>
      </c>
    </row>
    <row r="42" spans="1:16" x14ac:dyDescent="0.25">
      <c r="A42" s="8" t="s">
        <v>1</v>
      </c>
      <c r="B42" s="20">
        <f>IFERROR(VLOOKUP(A42,Sheet2!$A$4:$E$60,2,FALSE),0)</f>
        <v>9781427228833</v>
      </c>
      <c r="C42" s="20" t="str">
        <f>IFERROR(VLOOKUP(A42,Sheet2!$A$4:$E$60,3,FALSE),0)</f>
        <v>Nancy Tillman</v>
      </c>
      <c r="D42" s="8" t="s">
        <v>41</v>
      </c>
      <c r="E42" s="8" t="s">
        <v>39</v>
      </c>
      <c r="F42" s="8">
        <v>15</v>
      </c>
      <c r="G42" s="32" t="s">
        <v>16</v>
      </c>
      <c r="H42" s="23">
        <v>4.99</v>
      </c>
      <c r="I42" s="10">
        <f t="shared" si="5"/>
        <v>74.850000000000009</v>
      </c>
      <c r="J42" s="10">
        <f t="shared" si="6"/>
        <v>4.1433333333333335</v>
      </c>
      <c r="K42" s="33">
        <v>62.15</v>
      </c>
      <c r="L42" s="17">
        <v>0.25</v>
      </c>
      <c r="M42" s="16">
        <f t="shared" si="4"/>
        <v>15.5375</v>
      </c>
      <c r="N42" s="16">
        <v>1.3024225058609011</v>
      </c>
      <c r="O42" s="16">
        <f t="shared" si="7"/>
        <v>20.236389684813751</v>
      </c>
      <c r="P42" s="16">
        <f t="shared" si="8"/>
        <v>80.945558739255006</v>
      </c>
    </row>
    <row r="43" spans="1:16" x14ac:dyDescent="0.25">
      <c r="A43" s="8" t="s">
        <v>1</v>
      </c>
      <c r="B43" s="20">
        <f>IFERROR(VLOOKUP(A43,Sheet2!$A$4:$E$60,2,FALSE),0)</f>
        <v>9781427228833</v>
      </c>
      <c r="C43" s="20" t="str">
        <f>IFERROR(VLOOKUP(A43,Sheet2!$A$4:$E$60,3,FALSE),0)</f>
        <v>Nancy Tillman</v>
      </c>
      <c r="D43" s="8" t="s">
        <v>41</v>
      </c>
      <c r="E43" s="8" t="s">
        <v>39</v>
      </c>
      <c r="F43" s="8">
        <v>27</v>
      </c>
      <c r="G43" s="32" t="s">
        <v>18</v>
      </c>
      <c r="H43" s="23">
        <v>5.99</v>
      </c>
      <c r="I43" s="10">
        <f t="shared" si="5"/>
        <v>161.73000000000002</v>
      </c>
      <c r="J43" s="10">
        <f t="shared" si="6"/>
        <v>6.1201138449351795</v>
      </c>
      <c r="K43" s="33">
        <v>165.24307381324985</v>
      </c>
      <c r="L43" s="17">
        <v>0.25</v>
      </c>
      <c r="M43" s="16">
        <f t="shared" si="4"/>
        <v>41.310768453312463</v>
      </c>
      <c r="N43" s="16">
        <v>1</v>
      </c>
      <c r="O43" s="16">
        <f t="shared" si="7"/>
        <v>41.310768453312463</v>
      </c>
      <c r="P43" s="16">
        <f t="shared" si="8"/>
        <v>165.24307381324985</v>
      </c>
    </row>
    <row r="44" spans="1:16" x14ac:dyDescent="0.25">
      <c r="A44" s="8" t="s">
        <v>43</v>
      </c>
      <c r="B44" s="20">
        <f>IFERROR(VLOOKUP(A44,Sheet2!$A$4:$E$60,2,FALSE),0)</f>
        <v>9781427201539</v>
      </c>
      <c r="C44" s="20" t="str">
        <f>IFERROR(VLOOKUP(A44,Sheet2!$A$4:$E$60,3,FALSE),0)</f>
        <v>William Steig</v>
      </c>
      <c r="D44" s="8" t="s">
        <v>41</v>
      </c>
      <c r="E44" s="8" t="s">
        <v>39</v>
      </c>
      <c r="F44" s="8">
        <v>1</v>
      </c>
      <c r="G44" s="32" t="s">
        <v>21</v>
      </c>
      <c r="H44" s="23">
        <v>9.99</v>
      </c>
      <c r="I44" s="10">
        <f t="shared" si="5"/>
        <v>9.99</v>
      </c>
      <c r="J44" s="10">
        <f t="shared" si="6"/>
        <v>9.9899999999999984</v>
      </c>
      <c r="K44" s="16">
        <v>9.9899999999999984</v>
      </c>
      <c r="L44" s="17">
        <v>0.25</v>
      </c>
      <c r="M44" s="16">
        <f t="shared" si="4"/>
        <v>2.4974999999999996</v>
      </c>
      <c r="N44" s="16">
        <v>0.79343579057046099</v>
      </c>
      <c r="O44" s="16">
        <f t="shared" si="7"/>
        <v>1.9816058869497259</v>
      </c>
      <c r="P44" s="16">
        <f t="shared" si="8"/>
        <v>7.9264235477989038</v>
      </c>
    </row>
    <row r="45" spans="1:16" x14ac:dyDescent="0.25">
      <c r="A45" s="8" t="s">
        <v>43</v>
      </c>
      <c r="B45" s="20">
        <f>IFERROR(VLOOKUP(A45,Sheet2!$A$4:$E$60,2,FALSE),0)</f>
        <v>9781427201539</v>
      </c>
      <c r="C45" s="20" t="str">
        <f>IFERROR(VLOOKUP(A45,Sheet2!$A$4:$E$60,3,FALSE),0)</f>
        <v>William Steig</v>
      </c>
      <c r="D45" s="8" t="s">
        <v>41</v>
      </c>
      <c r="E45" s="8" t="s">
        <v>39</v>
      </c>
      <c r="F45" s="8">
        <v>17</v>
      </c>
      <c r="G45" s="32" t="s">
        <v>16</v>
      </c>
      <c r="H45" s="23">
        <v>6.99</v>
      </c>
      <c r="I45" s="10">
        <f t="shared" si="5"/>
        <v>118.83</v>
      </c>
      <c r="J45" s="10">
        <f t="shared" si="6"/>
        <v>5.7864705882352947</v>
      </c>
      <c r="K45" s="16">
        <v>98.37</v>
      </c>
      <c r="L45" s="17">
        <v>0.25</v>
      </c>
      <c r="M45" s="16">
        <f t="shared" si="4"/>
        <v>24.592500000000001</v>
      </c>
      <c r="N45" s="16">
        <v>1.3024225058609011</v>
      </c>
      <c r="O45" s="16">
        <f t="shared" si="7"/>
        <v>32.029825475384214</v>
      </c>
      <c r="P45" s="16">
        <f t="shared" si="8"/>
        <v>128.11930190153686</v>
      </c>
    </row>
    <row r="46" spans="1:16" x14ac:dyDescent="0.25">
      <c r="A46" s="8" t="s">
        <v>43</v>
      </c>
      <c r="B46" s="20">
        <f>IFERROR(VLOOKUP(A46,Sheet2!$A$4:$E$60,2,FALSE),0)</f>
        <v>9781427201539</v>
      </c>
      <c r="C46" s="20" t="str">
        <f>IFERROR(VLOOKUP(A46,Sheet2!$A$4:$E$60,3,FALSE),0)</f>
        <v>William Steig</v>
      </c>
      <c r="D46" s="8" t="s">
        <v>41</v>
      </c>
      <c r="E46" s="8" t="s">
        <v>49</v>
      </c>
      <c r="F46" s="8">
        <v>2</v>
      </c>
      <c r="G46" s="32" t="s">
        <v>18</v>
      </c>
      <c r="H46" s="23">
        <v>8.99</v>
      </c>
      <c r="I46" s="10">
        <f t="shared" si="5"/>
        <v>17.98</v>
      </c>
      <c r="J46" s="10">
        <f t="shared" si="6"/>
        <v>7.8299999999999992</v>
      </c>
      <c r="K46" s="33">
        <v>15.659999999999998</v>
      </c>
      <c r="L46" s="17">
        <v>0.25</v>
      </c>
      <c r="M46" s="16">
        <f t="shared" si="4"/>
        <v>3.9149999999999996</v>
      </c>
      <c r="N46" s="16">
        <v>1</v>
      </c>
      <c r="O46" s="16">
        <f t="shared" si="7"/>
        <v>3.9149999999999996</v>
      </c>
      <c r="P46" s="16">
        <f t="shared" si="8"/>
        <v>15.659999999999998</v>
      </c>
    </row>
    <row r="47" spans="1:16" x14ac:dyDescent="0.25">
      <c r="A47" s="8" t="s">
        <v>43</v>
      </c>
      <c r="B47" s="20">
        <f>IFERROR(VLOOKUP(A47,Sheet2!$A$4:$E$60,2,FALSE),0)</f>
        <v>9781427201539</v>
      </c>
      <c r="C47" s="20" t="str">
        <f>IFERROR(VLOOKUP(A47,Sheet2!$A$4:$E$60,3,FALSE),0)</f>
        <v>William Steig</v>
      </c>
      <c r="D47" s="8" t="s">
        <v>41</v>
      </c>
      <c r="E47" s="8" t="s">
        <v>39</v>
      </c>
      <c r="F47" s="8">
        <v>39</v>
      </c>
      <c r="G47" s="32" t="s">
        <v>18</v>
      </c>
      <c r="H47" s="23">
        <v>8.99</v>
      </c>
      <c r="I47" s="10">
        <f t="shared" si="5"/>
        <v>350.61</v>
      </c>
      <c r="J47" s="10">
        <f t="shared" si="6"/>
        <v>8.9046499451314176</v>
      </c>
      <c r="K47" s="33">
        <v>347.28134786012527</v>
      </c>
      <c r="L47" s="17">
        <v>0.25</v>
      </c>
      <c r="M47" s="16">
        <f t="shared" si="4"/>
        <v>86.820336965031316</v>
      </c>
      <c r="N47" s="16">
        <v>1</v>
      </c>
      <c r="O47" s="16">
        <f t="shared" si="7"/>
        <v>86.820336965031316</v>
      </c>
      <c r="P47" s="16">
        <f t="shared" si="8"/>
        <v>347.28134786012527</v>
      </c>
    </row>
    <row r="48" spans="1:16" x14ac:dyDescent="0.25">
      <c r="A48" s="8" t="s">
        <v>19</v>
      </c>
      <c r="B48" s="20">
        <f>IFERROR(VLOOKUP(A48,Sheet2!$A$4:$E$60,2,FALSE),0)</f>
        <v>9781250876751</v>
      </c>
      <c r="C48" s="20" t="str">
        <f>IFERROR(VLOOKUP(A48,Sheet2!$A$4:$E$60,3,FALSE),0)</f>
        <v>Deborah Diesen</v>
      </c>
      <c r="D48" s="8" t="s">
        <v>38</v>
      </c>
      <c r="E48" s="8" t="s">
        <v>39</v>
      </c>
      <c r="F48" s="8">
        <v>11</v>
      </c>
      <c r="G48" s="32" t="s">
        <v>21</v>
      </c>
      <c r="H48" s="10">
        <v>34.99</v>
      </c>
      <c r="I48" s="10">
        <f t="shared" si="5"/>
        <v>384.89000000000004</v>
      </c>
      <c r="J48" s="10">
        <f t="shared" si="6"/>
        <v>30.302389422789954</v>
      </c>
      <c r="K48" s="33">
        <v>333.3262836506895</v>
      </c>
      <c r="L48" s="17">
        <v>0.25</v>
      </c>
      <c r="M48" s="16">
        <f t="shared" si="4"/>
        <v>83.331570912672376</v>
      </c>
      <c r="N48" s="16">
        <v>0.79343579057046099</v>
      </c>
      <c r="O48" s="16">
        <f t="shared" si="7"/>
        <v>66.118250846574639</v>
      </c>
      <c r="P48" s="16">
        <f t="shared" si="8"/>
        <v>264.47300338629856</v>
      </c>
    </row>
    <row r="49" spans="1:30" x14ac:dyDescent="0.25">
      <c r="A49" s="8" t="s">
        <v>19</v>
      </c>
      <c r="B49" s="20">
        <f>IFERROR(VLOOKUP(A49,Sheet2!$A$4:$E$60,2,FALSE),0)</f>
        <v>9781250876751</v>
      </c>
      <c r="C49" s="20" t="str">
        <f>IFERROR(VLOOKUP(A49,Sheet2!$A$4:$E$60,3,FALSE),0)</f>
        <v>Deborah Diesen</v>
      </c>
      <c r="D49" s="8" t="s">
        <v>38</v>
      </c>
      <c r="E49" s="8" t="s">
        <v>39</v>
      </c>
      <c r="F49" s="8">
        <v>18</v>
      </c>
      <c r="G49" s="32" t="s">
        <v>16</v>
      </c>
      <c r="H49" s="10">
        <v>19.989999999999998</v>
      </c>
      <c r="I49" s="10">
        <f t="shared" si="5"/>
        <v>359.82</v>
      </c>
      <c r="J49" s="10">
        <f t="shared" si="6"/>
        <v>16.991666666666667</v>
      </c>
      <c r="K49" s="16">
        <v>305.85000000000002</v>
      </c>
      <c r="L49" s="17">
        <v>0.25</v>
      </c>
      <c r="M49" s="16">
        <f t="shared" si="4"/>
        <v>76.462500000000006</v>
      </c>
      <c r="N49" s="16">
        <v>1.3024225058609011</v>
      </c>
      <c r="O49" s="16">
        <f t="shared" si="7"/>
        <v>99.586480854389166</v>
      </c>
      <c r="P49" s="16">
        <f t="shared" si="8"/>
        <v>398.34592341755666</v>
      </c>
    </row>
    <row r="50" spans="1:30" x14ac:dyDescent="0.25">
      <c r="A50" s="8" t="s">
        <v>19</v>
      </c>
      <c r="B50" s="20">
        <f>IFERROR(VLOOKUP(A50,Sheet2!$A$4:$E$60,2,FALSE),0)</f>
        <v>9781250876751</v>
      </c>
      <c r="C50" s="20" t="str">
        <f>IFERROR(VLOOKUP(A50,Sheet2!$A$4:$E$60,3,FALSE),0)</f>
        <v>Deborah Diesen</v>
      </c>
      <c r="D50" s="8" t="s">
        <v>38</v>
      </c>
      <c r="E50" s="8" t="s">
        <v>40</v>
      </c>
      <c r="F50" s="8">
        <v>4</v>
      </c>
      <c r="G50" s="32" t="s">
        <v>16</v>
      </c>
      <c r="H50" s="10">
        <v>19.989999999999998</v>
      </c>
      <c r="I50" s="10">
        <f t="shared" si="5"/>
        <v>79.959999999999994</v>
      </c>
      <c r="J50" s="10">
        <f t="shared" si="6"/>
        <v>11.489999999999998</v>
      </c>
      <c r="K50" s="16">
        <v>45.959999999999994</v>
      </c>
      <c r="L50" s="17">
        <v>0.25</v>
      </c>
      <c r="M50" s="16">
        <f t="shared" si="4"/>
        <v>11.489999999999998</v>
      </c>
      <c r="N50" s="16">
        <v>1.3024225058609011</v>
      </c>
      <c r="O50" s="16">
        <f t="shared" si="7"/>
        <v>14.964834592341752</v>
      </c>
      <c r="P50" s="16">
        <f t="shared" si="8"/>
        <v>59.859338369367009</v>
      </c>
    </row>
    <row r="51" spans="1:30" x14ac:dyDescent="0.25">
      <c r="A51" s="8" t="s">
        <v>19</v>
      </c>
      <c r="B51" s="20">
        <f>IFERROR(VLOOKUP(A51,Sheet2!$A$4:$E$60,2,FALSE),0)</f>
        <v>9781250876751</v>
      </c>
      <c r="C51" s="20" t="str">
        <f>IFERROR(VLOOKUP(A51,Sheet2!$A$4:$E$60,3,FALSE),0)</f>
        <v>Deborah Diesen</v>
      </c>
      <c r="D51" s="8" t="s">
        <v>38</v>
      </c>
      <c r="E51" s="8" t="s">
        <v>49</v>
      </c>
      <c r="F51" s="8">
        <v>7</v>
      </c>
      <c r="G51" s="32" t="s">
        <v>18</v>
      </c>
      <c r="H51" s="23">
        <v>24.99</v>
      </c>
      <c r="I51" s="10">
        <f t="shared" si="5"/>
        <v>174.92999999999998</v>
      </c>
      <c r="J51" s="10">
        <f t="shared" si="6"/>
        <v>18.731428571428573</v>
      </c>
      <c r="K51" s="33">
        <v>131.12</v>
      </c>
      <c r="L51" s="17">
        <v>0.25</v>
      </c>
      <c r="M51" s="16">
        <f t="shared" si="4"/>
        <v>32.78</v>
      </c>
      <c r="N51" s="16">
        <v>1</v>
      </c>
      <c r="O51" s="16">
        <f t="shared" si="7"/>
        <v>32.78</v>
      </c>
      <c r="P51" s="16">
        <f t="shared" si="8"/>
        <v>131.12</v>
      </c>
    </row>
    <row r="52" spans="1:30" x14ac:dyDescent="0.25">
      <c r="A52" s="8" t="s">
        <v>19</v>
      </c>
      <c r="B52" s="20">
        <f>IFERROR(VLOOKUP(A52,Sheet2!$A$4:$E$60,2,FALSE),0)</f>
        <v>9781250876751</v>
      </c>
      <c r="C52" s="20" t="str">
        <f>IFERROR(VLOOKUP(A52,Sheet2!$A$4:$E$60,3,FALSE),0)</f>
        <v>Deborah Diesen</v>
      </c>
      <c r="D52" s="8" t="s">
        <v>38</v>
      </c>
      <c r="E52" s="8" t="s">
        <v>39</v>
      </c>
      <c r="F52" s="8">
        <v>115</v>
      </c>
      <c r="G52" s="32" t="s">
        <v>18</v>
      </c>
      <c r="H52" s="23">
        <v>24.99</v>
      </c>
      <c r="I52" s="10">
        <f t="shared" si="5"/>
        <v>2873.85</v>
      </c>
      <c r="J52" s="10">
        <f t="shared" si="6"/>
        <v>24.354150480763781</v>
      </c>
      <c r="K52" s="33">
        <v>2800.727305287835</v>
      </c>
      <c r="L52" s="17">
        <v>0.25</v>
      </c>
      <c r="M52" s="16">
        <f t="shared" si="4"/>
        <v>700.18182632195874</v>
      </c>
      <c r="N52" s="16">
        <v>1</v>
      </c>
      <c r="O52" s="16">
        <f t="shared" si="7"/>
        <v>700.18182632195874</v>
      </c>
      <c r="P52" s="16">
        <f t="shared" si="8"/>
        <v>2800.727305287835</v>
      </c>
    </row>
    <row r="53" spans="1:30" x14ac:dyDescent="0.25">
      <c r="A53" s="8" t="s">
        <v>19</v>
      </c>
      <c r="B53" s="20">
        <f>IFERROR(VLOOKUP(A53,Sheet2!$A$4:$E$60,2,FALSE),0)</f>
        <v>9781250876751</v>
      </c>
      <c r="C53" s="20" t="str">
        <f>IFERROR(VLOOKUP(A53,Sheet2!$A$4:$E$60,3,FALSE),0)</f>
        <v>Deborah Diesen</v>
      </c>
      <c r="D53" s="8" t="s">
        <v>38</v>
      </c>
      <c r="E53" s="8" t="s">
        <v>40</v>
      </c>
      <c r="F53" s="8">
        <v>1</v>
      </c>
      <c r="G53" s="32" t="s">
        <v>18</v>
      </c>
      <c r="H53" s="23">
        <v>24.99</v>
      </c>
      <c r="I53" s="10">
        <f t="shared" si="5"/>
        <v>24.99</v>
      </c>
      <c r="J53" s="10">
        <f t="shared" si="6"/>
        <v>16.049999999999997</v>
      </c>
      <c r="K53" s="33">
        <v>16.049999999999997</v>
      </c>
      <c r="L53" s="17">
        <v>0.25</v>
      </c>
      <c r="M53" s="16">
        <f t="shared" si="4"/>
        <v>4.0124999999999993</v>
      </c>
      <c r="N53" s="16">
        <v>1</v>
      </c>
      <c r="O53" s="16">
        <f t="shared" si="7"/>
        <v>4.0124999999999993</v>
      </c>
      <c r="P53" s="16">
        <f t="shared" si="8"/>
        <v>16.049999999999997</v>
      </c>
    </row>
    <row r="54" spans="1:30" x14ac:dyDescent="0.25">
      <c r="A54" s="8" t="s">
        <v>46</v>
      </c>
      <c r="B54" s="20">
        <f>IFERROR(VLOOKUP(A54,Sheet2!$A$4:$E$60,2,FALSE),0)</f>
        <v>9781596434028</v>
      </c>
      <c r="C54" s="20" t="str">
        <f>IFERROR(VLOOKUP(A54,Sheet2!$A$4:$E$60,3,FALSE),0)</f>
        <v>Philip C. Stead</v>
      </c>
      <c r="D54" s="8" t="s">
        <v>41</v>
      </c>
      <c r="E54" s="8" t="s">
        <v>39</v>
      </c>
      <c r="F54" s="8">
        <v>1</v>
      </c>
      <c r="G54" s="32" t="s">
        <v>21</v>
      </c>
      <c r="H54" s="10">
        <v>7.99</v>
      </c>
      <c r="I54" s="10">
        <f t="shared" si="5"/>
        <v>7.99</v>
      </c>
      <c r="J54" s="10">
        <f t="shared" si="6"/>
        <v>7.9899999999999993</v>
      </c>
      <c r="K54" s="16">
        <v>7.9899999999999993</v>
      </c>
      <c r="L54" s="17">
        <v>0.25</v>
      </c>
      <c r="M54" s="16">
        <f t="shared" si="4"/>
        <v>1.9974999999999998</v>
      </c>
      <c r="N54" s="16">
        <v>0.79343579057046099</v>
      </c>
      <c r="O54" s="16">
        <f t="shared" si="7"/>
        <v>1.5848879916644958</v>
      </c>
      <c r="P54" s="16">
        <f t="shared" si="8"/>
        <v>6.3395519666579832</v>
      </c>
    </row>
    <row r="55" spans="1:30" x14ac:dyDescent="0.25">
      <c r="A55" s="8" t="s">
        <v>46</v>
      </c>
      <c r="B55" s="20">
        <f>IFERROR(VLOOKUP(A55,Sheet2!$A$4:$E$60,2,FALSE),0)</f>
        <v>9781596434028</v>
      </c>
      <c r="C55" s="20" t="str">
        <f>IFERROR(VLOOKUP(A55,Sheet2!$A$4:$E$60,3,FALSE),0)</f>
        <v>Philip C. Stead</v>
      </c>
      <c r="D55" s="8" t="s">
        <v>41</v>
      </c>
      <c r="E55" s="8" t="s">
        <v>39</v>
      </c>
      <c r="F55" s="8">
        <v>3</v>
      </c>
      <c r="G55" s="32" t="s">
        <v>17</v>
      </c>
      <c r="H55" s="23">
        <v>5.99</v>
      </c>
      <c r="I55" s="10">
        <f t="shared" si="5"/>
        <v>17.97</v>
      </c>
      <c r="J55" s="10">
        <f t="shared" si="6"/>
        <v>4.950070058116391</v>
      </c>
      <c r="K55" s="16">
        <v>14.850210174349172</v>
      </c>
      <c r="L55" s="17">
        <v>0.25</v>
      </c>
      <c r="M55" s="16">
        <f t="shared" si="4"/>
        <v>3.712552543587293</v>
      </c>
      <c r="N55" s="16">
        <v>1.0940519717942021</v>
      </c>
      <c r="O55" s="16">
        <f t="shared" si="7"/>
        <v>4.0617254307012587</v>
      </c>
      <c r="P55" s="16">
        <f t="shared" si="8"/>
        <v>16.246901722805035</v>
      </c>
    </row>
    <row r="56" spans="1:30" x14ac:dyDescent="0.25">
      <c r="A56" s="8" t="s">
        <v>46</v>
      </c>
      <c r="B56" s="20">
        <f>IFERROR(VLOOKUP(A56,Sheet2!$A$4:$E$60,2,FALSE),0)</f>
        <v>9781596434028</v>
      </c>
      <c r="C56" s="20" t="str">
        <f>IFERROR(VLOOKUP(A56,Sheet2!$A$4:$E$60,3,FALSE),0)</f>
        <v>Philip C. Stead</v>
      </c>
      <c r="D56" s="8" t="s">
        <v>41</v>
      </c>
      <c r="E56" s="8" t="s">
        <v>39</v>
      </c>
      <c r="F56" s="8">
        <v>20</v>
      </c>
      <c r="G56" s="32" t="s">
        <v>16</v>
      </c>
      <c r="H56" s="23">
        <v>4.99</v>
      </c>
      <c r="I56" s="10">
        <f t="shared" si="5"/>
        <v>99.800000000000011</v>
      </c>
      <c r="J56" s="10">
        <f t="shared" si="6"/>
        <v>4.1824999999999992</v>
      </c>
      <c r="K56" s="33">
        <v>83.649999999999991</v>
      </c>
      <c r="L56" s="17">
        <v>0.25</v>
      </c>
      <c r="M56" s="16">
        <f t="shared" si="4"/>
        <v>20.912499999999998</v>
      </c>
      <c r="N56" s="16">
        <v>1.3024225058609011</v>
      </c>
      <c r="O56" s="16">
        <f t="shared" si="7"/>
        <v>27.236910653816093</v>
      </c>
      <c r="P56" s="16">
        <f t="shared" si="8"/>
        <v>108.94764261526437</v>
      </c>
    </row>
    <row r="57" spans="1:30" x14ac:dyDescent="0.25">
      <c r="A57" s="8" t="s">
        <v>46</v>
      </c>
      <c r="B57" s="20">
        <f>IFERROR(VLOOKUP(A57,Sheet2!$A$4:$E$60,2,FALSE),0)</f>
        <v>9781596434028</v>
      </c>
      <c r="C57" s="20" t="str">
        <f>IFERROR(VLOOKUP(A57,Sheet2!$A$4:$E$60,3,FALSE),0)</f>
        <v>Philip C. Stead</v>
      </c>
      <c r="D57" s="8" t="s">
        <v>41</v>
      </c>
      <c r="E57" s="11" t="s">
        <v>40</v>
      </c>
      <c r="F57" s="8">
        <v>2</v>
      </c>
      <c r="G57" s="32" t="s">
        <v>16</v>
      </c>
      <c r="H57" s="23">
        <v>4.99</v>
      </c>
      <c r="I57" s="10">
        <f t="shared" si="5"/>
        <v>9.98</v>
      </c>
      <c r="J57" s="10">
        <f t="shared" si="6"/>
        <v>2.81</v>
      </c>
      <c r="K57" s="33">
        <v>5.62</v>
      </c>
      <c r="L57" s="17">
        <v>0.25</v>
      </c>
      <c r="M57" s="16">
        <f t="shared" si="4"/>
        <v>1.405</v>
      </c>
      <c r="N57" s="16">
        <v>1.3024225058609011</v>
      </c>
      <c r="O57" s="16">
        <f t="shared" si="7"/>
        <v>1.829903620734566</v>
      </c>
      <c r="P57" s="16">
        <f t="shared" si="8"/>
        <v>7.3196144829382641</v>
      </c>
      <c r="X57"/>
      <c r="Y57"/>
      <c r="Z57"/>
      <c r="AA57"/>
      <c r="AB57"/>
      <c r="AC57"/>
      <c r="AD57"/>
    </row>
    <row r="58" spans="1:30" x14ac:dyDescent="0.25">
      <c r="A58" s="8" t="s">
        <v>46</v>
      </c>
      <c r="B58" s="20">
        <f>IFERROR(VLOOKUP(A58,Sheet2!$A$4:$E$60,2,FALSE),0)</f>
        <v>9781596434028</v>
      </c>
      <c r="C58" s="20" t="str">
        <f>IFERROR(VLOOKUP(A58,Sheet2!$A$4:$E$60,3,FALSE),0)</f>
        <v>Philip C. Stead</v>
      </c>
      <c r="D58" s="8" t="s">
        <v>41</v>
      </c>
      <c r="E58" s="11" t="s">
        <v>39</v>
      </c>
      <c r="F58" s="8">
        <v>70</v>
      </c>
      <c r="G58" s="32" t="s">
        <v>18</v>
      </c>
      <c r="H58" s="23">
        <v>5.99</v>
      </c>
      <c r="I58" s="10">
        <f t="shared" si="5"/>
        <v>419.3</v>
      </c>
      <c r="J58" s="10">
        <f t="shared" si="6"/>
        <v>6.4018094430044572</v>
      </c>
      <c r="K58" s="33">
        <v>448.12666101031198</v>
      </c>
      <c r="L58" s="17">
        <v>0.25</v>
      </c>
      <c r="M58" s="16">
        <f t="shared" si="4"/>
        <v>112.03166525257799</v>
      </c>
      <c r="N58" s="16">
        <v>1</v>
      </c>
      <c r="O58" s="16">
        <f t="shared" si="7"/>
        <v>112.03166525257799</v>
      </c>
      <c r="P58" s="16">
        <f t="shared" si="8"/>
        <v>448.12666101031198</v>
      </c>
      <c r="X58"/>
      <c r="Y58"/>
      <c r="Z58"/>
      <c r="AA58"/>
      <c r="AB58"/>
      <c r="AC58"/>
      <c r="AD58"/>
    </row>
    <row r="59" spans="1:30" x14ac:dyDescent="0.25">
      <c r="A59" s="8" t="s">
        <v>46</v>
      </c>
      <c r="B59" s="20">
        <f>IFERROR(VLOOKUP(A59,Sheet2!$A$4:$E$60,2,FALSE),0)</f>
        <v>9781596434028</v>
      </c>
      <c r="C59" s="20" t="str">
        <f>IFERROR(VLOOKUP(A59,Sheet2!$A$4:$E$60,3,FALSE),0)</f>
        <v>Philip C. Stead</v>
      </c>
      <c r="D59" s="8" t="s">
        <v>59</v>
      </c>
      <c r="E59" s="8" t="s">
        <v>39</v>
      </c>
      <c r="F59" s="8">
        <v>264</v>
      </c>
      <c r="G59" s="32" t="s">
        <v>16</v>
      </c>
      <c r="H59" s="23">
        <v>4.99</v>
      </c>
      <c r="I59" s="10">
        <f t="shared" ref="I59" si="9">H59*F59</f>
        <v>1317.3600000000001</v>
      </c>
      <c r="J59" s="10">
        <f t="shared" ref="J59" si="10">K59/F59</f>
        <v>4.16</v>
      </c>
      <c r="K59" s="33">
        <f>F59*4.16</f>
        <v>1098.24</v>
      </c>
      <c r="L59" s="17">
        <v>0.25</v>
      </c>
      <c r="M59" s="16">
        <f>L59*K59</f>
        <v>274.56</v>
      </c>
      <c r="N59" s="16">
        <v>1.3024225058609011</v>
      </c>
      <c r="O59" s="16">
        <f>M59*N59</f>
        <v>357.59312320916899</v>
      </c>
      <c r="P59" s="16">
        <f t="shared" ref="P59" si="11">N59*K59</f>
        <v>1430.372492836676</v>
      </c>
      <c r="X59"/>
      <c r="Y59"/>
      <c r="Z59"/>
      <c r="AA59"/>
      <c r="AB59"/>
      <c r="AC59"/>
      <c r="AD59"/>
    </row>
    <row r="60" spans="1:30" x14ac:dyDescent="0.25">
      <c r="A60" s="8" t="s">
        <v>50</v>
      </c>
      <c r="B60" s="20">
        <f>IFERROR(VLOOKUP(A60,Sheet2!$A$4:$E$60,2,FALSE),0)</f>
        <v>9780374360979</v>
      </c>
      <c r="C60" s="20" t="str">
        <f>IFERROR(VLOOKUP(A60,Sheet2!$A$4:$E$60,3,FALSE),0)</f>
        <v>Deborah Diesen</v>
      </c>
      <c r="D60" s="8" t="s">
        <v>41</v>
      </c>
      <c r="E60" s="11" t="s">
        <v>39</v>
      </c>
      <c r="F60" s="8">
        <v>6</v>
      </c>
      <c r="G60" s="32" t="s">
        <v>17</v>
      </c>
      <c r="H60" s="23">
        <v>5.99</v>
      </c>
      <c r="I60" s="10">
        <f t="shared" si="5"/>
        <v>35.94</v>
      </c>
      <c r="J60" s="10">
        <f t="shared" si="6"/>
        <v>4.915905414558349</v>
      </c>
      <c r="K60" s="33">
        <v>29.495432487350094</v>
      </c>
      <c r="L60" s="17">
        <v>0.25</v>
      </c>
      <c r="M60" s="16">
        <f t="shared" si="4"/>
        <v>7.3738581218375234</v>
      </c>
      <c r="N60" s="16">
        <v>1.0940519717942021</v>
      </c>
      <c r="O60" s="16">
        <f t="shared" si="7"/>
        <v>8.0673840179270346</v>
      </c>
      <c r="P60" s="16">
        <f t="shared" si="8"/>
        <v>32.269536071708139</v>
      </c>
      <c r="X60"/>
      <c r="Y60"/>
      <c r="Z60"/>
      <c r="AA60"/>
      <c r="AB60"/>
      <c r="AC60"/>
      <c r="AD60"/>
    </row>
    <row r="61" spans="1:30" x14ac:dyDescent="0.25">
      <c r="A61" s="8" t="s">
        <v>50</v>
      </c>
      <c r="B61" s="20">
        <f>IFERROR(VLOOKUP(A61,Sheet2!$A$4:$E$60,2,FALSE),0)</f>
        <v>9780374360979</v>
      </c>
      <c r="C61" s="20" t="str">
        <f>IFERROR(VLOOKUP(A61,Sheet2!$A$4:$E$60,3,FALSE),0)</f>
        <v>Deborah Diesen</v>
      </c>
      <c r="D61" s="8" t="s">
        <v>41</v>
      </c>
      <c r="E61" s="11" t="s">
        <v>39</v>
      </c>
      <c r="F61" s="8">
        <v>43</v>
      </c>
      <c r="G61" s="32" t="s">
        <v>16</v>
      </c>
      <c r="H61" s="23">
        <v>4.99</v>
      </c>
      <c r="I61" s="10">
        <f t="shared" si="5"/>
        <v>214.57000000000002</v>
      </c>
      <c r="J61" s="10">
        <f t="shared" si="6"/>
        <v>4.72</v>
      </c>
      <c r="K61" s="33">
        <v>202.96</v>
      </c>
      <c r="L61" s="17">
        <v>0.25</v>
      </c>
      <c r="M61" s="16">
        <f t="shared" si="4"/>
        <v>50.74</v>
      </c>
      <c r="N61" s="16">
        <v>1.3024225058609011</v>
      </c>
      <c r="O61" s="16">
        <f t="shared" si="7"/>
        <v>66.084917947382124</v>
      </c>
      <c r="P61" s="16">
        <f t="shared" si="8"/>
        <v>264.3396717895285</v>
      </c>
      <c r="X61"/>
      <c r="Y61"/>
      <c r="Z61"/>
      <c r="AA61"/>
      <c r="AB61"/>
      <c r="AC61"/>
      <c r="AD61"/>
    </row>
    <row r="62" spans="1:30" x14ac:dyDescent="0.25">
      <c r="A62" s="8" t="s">
        <v>50</v>
      </c>
      <c r="B62" s="20">
        <f>IFERROR(VLOOKUP(A62,Sheet2!$A$4:$E$60,2,FALSE),0)</f>
        <v>9780374360979</v>
      </c>
      <c r="C62" s="20" t="str">
        <f>IFERROR(VLOOKUP(A62,Sheet2!$A$4:$E$60,3,FALSE),0)</f>
        <v>Deborah Diesen</v>
      </c>
      <c r="D62" s="8" t="s">
        <v>41</v>
      </c>
      <c r="E62" s="11" t="s">
        <v>39</v>
      </c>
      <c r="F62" s="8">
        <v>161</v>
      </c>
      <c r="G62" s="32" t="s">
        <v>18</v>
      </c>
      <c r="H62" s="23">
        <v>5.99</v>
      </c>
      <c r="I62" s="10">
        <f t="shared" si="5"/>
        <v>964.39</v>
      </c>
      <c r="J62" s="10">
        <f t="shared" si="6"/>
        <v>6.222512949418606</v>
      </c>
      <c r="K62" s="33">
        <v>1001.8245848563955</v>
      </c>
      <c r="L62" s="17">
        <v>0.25</v>
      </c>
      <c r="M62" s="16">
        <f t="shared" si="4"/>
        <v>250.45614621409888</v>
      </c>
      <c r="N62" s="16">
        <v>1</v>
      </c>
      <c r="O62" s="16">
        <f t="shared" si="7"/>
        <v>250.45614621409888</v>
      </c>
      <c r="P62" s="16">
        <f t="shared" si="8"/>
        <v>1001.8245848563955</v>
      </c>
      <c r="X62"/>
      <c r="Y62"/>
      <c r="Z62"/>
      <c r="AA62"/>
      <c r="AB62"/>
      <c r="AC62"/>
      <c r="AD62"/>
    </row>
    <row r="63" spans="1:30" x14ac:dyDescent="0.25">
      <c r="A63" s="8" t="s">
        <v>50</v>
      </c>
      <c r="B63" s="20">
        <f>IFERROR(VLOOKUP(A63,Sheet2!$A$4:$E$60,2,FALSE),0)</f>
        <v>9780374360979</v>
      </c>
      <c r="C63" s="20" t="str">
        <f>IFERROR(VLOOKUP(A63,Sheet2!$A$4:$E$60,3,FALSE),0)</f>
        <v>Deborah Diesen</v>
      </c>
      <c r="D63" s="11" t="s">
        <v>59</v>
      </c>
      <c r="E63" s="11" t="s">
        <v>39</v>
      </c>
      <c r="F63" s="8">
        <v>1327</v>
      </c>
      <c r="G63" s="32" t="s">
        <v>18</v>
      </c>
      <c r="H63" s="23">
        <v>5.99</v>
      </c>
      <c r="I63" s="10">
        <f t="shared" ref="I63" si="12">H63*F63</f>
        <v>7948.7300000000005</v>
      </c>
      <c r="J63" s="10">
        <f t="shared" ref="J63" si="13">K63/F63</f>
        <v>4.75</v>
      </c>
      <c r="K63" s="33">
        <f>F63*4.75</f>
        <v>6303.25</v>
      </c>
      <c r="L63" s="17">
        <v>0.25</v>
      </c>
      <c r="M63" s="16">
        <f t="shared" ref="M63" si="14">L63*K63</f>
        <v>1575.8125</v>
      </c>
      <c r="N63" s="16">
        <v>1</v>
      </c>
      <c r="O63" s="16">
        <f t="shared" ref="O63" si="15">M63*N63</f>
        <v>1575.8125</v>
      </c>
      <c r="P63" s="16">
        <f t="shared" ref="P63" si="16">N63*K63</f>
        <v>6303.25</v>
      </c>
      <c r="X63"/>
      <c r="Y63"/>
      <c r="Z63"/>
      <c r="AA63"/>
      <c r="AB63"/>
      <c r="AC63"/>
    </row>
    <row r="64" spans="1:30" x14ac:dyDescent="0.25">
      <c r="X64"/>
      <c r="Y64"/>
      <c r="Z64"/>
      <c r="AA64"/>
      <c r="AB64"/>
      <c r="AC64"/>
    </row>
    <row r="65" spans="24:29" x14ac:dyDescent="0.25">
      <c r="X65"/>
      <c r="Y65"/>
      <c r="Z65"/>
      <c r="AA65"/>
      <c r="AB65"/>
      <c r="AC65"/>
    </row>
    <row r="66" spans="24:29" x14ac:dyDescent="0.25">
      <c r="X66"/>
      <c r="Y66"/>
      <c r="Z66"/>
      <c r="AA66"/>
      <c r="AB66"/>
      <c r="AC66"/>
    </row>
    <row r="67" spans="24:29" x14ac:dyDescent="0.25">
      <c r="X67"/>
      <c r="Y67"/>
      <c r="Z67"/>
      <c r="AA67"/>
      <c r="AB67"/>
      <c r="AC67"/>
    </row>
    <row r="68" spans="24:29" x14ac:dyDescent="0.25">
      <c r="X68"/>
      <c r="Y68"/>
      <c r="Z68"/>
      <c r="AA68"/>
      <c r="AB68"/>
      <c r="AC68"/>
    </row>
    <row r="69" spans="24:29" x14ac:dyDescent="0.25">
      <c r="X69"/>
      <c r="Y69"/>
      <c r="Z69"/>
      <c r="AA69"/>
      <c r="AB69"/>
      <c r="AC69"/>
    </row>
    <row r="70" spans="24:29" x14ac:dyDescent="0.25">
      <c r="X70"/>
      <c r="Y70"/>
      <c r="Z70"/>
      <c r="AA70"/>
      <c r="AB70"/>
      <c r="AC70"/>
    </row>
    <row r="71" spans="24:29" x14ac:dyDescent="0.25">
      <c r="X71"/>
      <c r="Y71"/>
      <c r="Z71"/>
      <c r="AA71"/>
      <c r="AB71"/>
      <c r="AC71"/>
    </row>
    <row r="72" spans="24:29" x14ac:dyDescent="0.25">
      <c r="X72"/>
      <c r="Y72"/>
      <c r="Z72"/>
      <c r="AA72"/>
      <c r="AB72"/>
      <c r="AC72"/>
    </row>
    <row r="73" spans="24:29" x14ac:dyDescent="0.25">
      <c r="X73"/>
      <c r="Y73"/>
      <c r="Z73"/>
      <c r="AA73"/>
      <c r="AB73"/>
      <c r="AC73"/>
    </row>
    <row r="74" spans="24:29" x14ac:dyDescent="0.25">
      <c r="X74"/>
      <c r="Y74"/>
      <c r="Z74"/>
      <c r="AA74"/>
      <c r="AB74"/>
      <c r="AC74"/>
    </row>
    <row r="75" spans="24:29" x14ac:dyDescent="0.25">
      <c r="X75"/>
      <c r="Y75"/>
      <c r="Z75"/>
      <c r="AA75"/>
      <c r="AB75"/>
      <c r="AC75"/>
    </row>
    <row r="76" spans="24:29" x14ac:dyDescent="0.25">
      <c r="X76"/>
      <c r="Y76"/>
      <c r="Z76"/>
      <c r="AA76"/>
      <c r="AB76"/>
      <c r="AC76"/>
    </row>
    <row r="77" spans="24:29" x14ac:dyDescent="0.25">
      <c r="X77"/>
      <c r="Y77"/>
      <c r="Z77"/>
      <c r="AA77"/>
      <c r="AB77"/>
      <c r="AC77"/>
    </row>
    <row r="78" spans="24:29" x14ac:dyDescent="0.25">
      <c r="X78"/>
    </row>
    <row r="79" spans="24:29" x14ac:dyDescent="0.25">
      <c r="X79"/>
    </row>
    <row r="80" spans="24:29" x14ac:dyDescent="0.25">
      <c r="X80"/>
    </row>
    <row r="81" spans="24:33" x14ac:dyDescent="0.25">
      <c r="X81"/>
    </row>
    <row r="86" spans="24:33" x14ac:dyDescent="0.25">
      <c r="X86" s="29" t="s">
        <v>26</v>
      </c>
      <c r="Y86" s="29" t="s">
        <v>2</v>
      </c>
      <c r="Z86" s="29" t="s">
        <v>3</v>
      </c>
      <c r="AA86" s="29" t="s">
        <v>28</v>
      </c>
      <c r="AB86" t="s">
        <v>53</v>
      </c>
      <c r="AC86" t="s">
        <v>54</v>
      </c>
      <c r="AD86" t="s">
        <v>55</v>
      </c>
      <c r="AE86" t="s">
        <v>56</v>
      </c>
      <c r="AF86" t="s">
        <v>57</v>
      </c>
      <c r="AG86" t="s">
        <v>58</v>
      </c>
    </row>
    <row r="87" spans="24:33" x14ac:dyDescent="0.25">
      <c r="X87" t="s">
        <v>20</v>
      </c>
      <c r="Y87" s="19">
        <v>9781427226563</v>
      </c>
      <c r="Z87" t="s">
        <v>7</v>
      </c>
      <c r="AA87" t="s">
        <v>17</v>
      </c>
      <c r="AB87" s="30">
        <v>2</v>
      </c>
      <c r="AC87" s="30">
        <v>5.99</v>
      </c>
      <c r="AD87" s="30">
        <v>11.98</v>
      </c>
      <c r="AE87" s="30">
        <v>9.25</v>
      </c>
      <c r="AF87" s="30">
        <v>2.3125</v>
      </c>
      <c r="AG87" s="30">
        <v>2.5715672504957041</v>
      </c>
    </row>
    <row r="88" spans="24:33" x14ac:dyDescent="0.25">
      <c r="X88" t="s">
        <v>20</v>
      </c>
      <c r="Y88" s="19">
        <v>9781427226563</v>
      </c>
      <c r="Z88" t="s">
        <v>7</v>
      </c>
      <c r="AA88" t="s">
        <v>16</v>
      </c>
      <c r="AB88" s="30">
        <v>1</v>
      </c>
      <c r="AC88" s="30">
        <v>4.99</v>
      </c>
      <c r="AD88" s="30">
        <v>4.99</v>
      </c>
      <c r="AE88" s="30">
        <v>3.27</v>
      </c>
      <c r="AF88" s="30">
        <v>0.8175</v>
      </c>
      <c r="AG88" s="30">
        <v>1.0738679999999998</v>
      </c>
    </row>
    <row r="89" spans="24:33" x14ac:dyDescent="0.25">
      <c r="X89" t="s">
        <v>20</v>
      </c>
      <c r="Y89" s="19">
        <v>9781427226563</v>
      </c>
      <c r="Z89" t="s">
        <v>7</v>
      </c>
      <c r="AA89" t="s">
        <v>18</v>
      </c>
      <c r="AB89" s="30">
        <v>6</v>
      </c>
      <c r="AC89" s="30">
        <v>5.99</v>
      </c>
      <c r="AD89" s="30">
        <v>35.94</v>
      </c>
      <c r="AE89" s="30">
        <v>33.31</v>
      </c>
      <c r="AF89" s="30">
        <v>8.3275000000000006</v>
      </c>
      <c r="AG89" s="30">
        <v>8.3275000000000006</v>
      </c>
    </row>
    <row r="90" spans="24:33" x14ac:dyDescent="0.25">
      <c r="X90" t="s">
        <v>46</v>
      </c>
      <c r="Y90" s="19">
        <v>9781596434028</v>
      </c>
      <c r="Z90" t="s">
        <v>47</v>
      </c>
      <c r="AA90" t="s">
        <v>21</v>
      </c>
      <c r="AB90" s="30">
        <v>7</v>
      </c>
      <c r="AC90" s="30">
        <v>7.99</v>
      </c>
      <c r="AD90" s="30">
        <v>55.93</v>
      </c>
      <c r="AE90" s="30">
        <v>53.468388823824661</v>
      </c>
      <c r="AF90" s="30">
        <v>13.367097205956165</v>
      </c>
      <c r="AG90" s="30">
        <v>10.503864984440352</v>
      </c>
    </row>
    <row r="91" spans="24:33" x14ac:dyDescent="0.25">
      <c r="X91" t="s">
        <v>46</v>
      </c>
      <c r="Y91" s="19">
        <v>9781596434028</v>
      </c>
      <c r="Z91" t="s">
        <v>47</v>
      </c>
      <c r="AA91" t="s">
        <v>17</v>
      </c>
      <c r="AB91" s="30">
        <v>7</v>
      </c>
      <c r="AC91" s="30">
        <v>5.99</v>
      </c>
      <c r="AD91" s="30">
        <v>41.93</v>
      </c>
      <c r="AE91" s="30">
        <v>33.200000000000003</v>
      </c>
      <c r="AF91" s="30">
        <v>8.3000000000000007</v>
      </c>
      <c r="AG91" s="30">
        <v>9.2298413747521497</v>
      </c>
    </row>
    <row r="92" spans="24:33" x14ac:dyDescent="0.25">
      <c r="X92" t="s">
        <v>46</v>
      </c>
      <c r="Y92" s="19">
        <v>9781596434028</v>
      </c>
      <c r="Z92" t="s">
        <v>47</v>
      </c>
      <c r="AA92" t="s">
        <v>16</v>
      </c>
      <c r="AB92" s="30">
        <v>35</v>
      </c>
      <c r="AC92" s="30">
        <v>4.99</v>
      </c>
      <c r="AD92" s="30">
        <v>174.65</v>
      </c>
      <c r="AE92" s="30">
        <v>146.30000000000001</v>
      </c>
      <c r="AF92" s="30">
        <v>36.575000000000003</v>
      </c>
      <c r="AG92" s="30">
        <v>48.044919999999998</v>
      </c>
    </row>
    <row r="93" spans="24:33" x14ac:dyDescent="0.25">
      <c r="X93" t="s">
        <v>46</v>
      </c>
      <c r="Y93" s="19">
        <v>9781596434028</v>
      </c>
      <c r="Z93" t="s">
        <v>47</v>
      </c>
      <c r="AA93" t="s">
        <v>18</v>
      </c>
      <c r="AB93" s="30">
        <v>124</v>
      </c>
      <c r="AC93" s="30">
        <v>6.99</v>
      </c>
      <c r="AD93" s="30">
        <v>866.76</v>
      </c>
      <c r="AE93" s="30">
        <v>750.52</v>
      </c>
      <c r="AF93" s="30">
        <v>187.63</v>
      </c>
      <c r="AG93" s="30">
        <v>187.63</v>
      </c>
    </row>
    <row r="94" spans="24:33" x14ac:dyDescent="0.25">
      <c r="X94" t="s">
        <v>9</v>
      </c>
      <c r="Y94" s="19">
        <v>9781427213631</v>
      </c>
      <c r="Z94" t="s">
        <v>7</v>
      </c>
      <c r="AA94" t="s">
        <v>21</v>
      </c>
      <c r="AB94" s="30">
        <v>1</v>
      </c>
      <c r="AC94" s="30">
        <v>9.99</v>
      </c>
      <c r="AD94" s="30">
        <v>9.99</v>
      </c>
      <c r="AE94" s="30">
        <v>10.530000000000001</v>
      </c>
      <c r="AF94" s="30">
        <v>2.6325000000000003</v>
      </c>
      <c r="AG94" s="30">
        <v>2.0686184999999999</v>
      </c>
    </row>
    <row r="95" spans="24:33" x14ac:dyDescent="0.25">
      <c r="X95" t="s">
        <v>9</v>
      </c>
      <c r="Y95" s="19">
        <v>9781427213631</v>
      </c>
      <c r="Z95" t="s">
        <v>7</v>
      </c>
      <c r="AA95" t="s">
        <v>17</v>
      </c>
      <c r="AB95" s="30">
        <v>1</v>
      </c>
      <c r="AC95" s="30">
        <v>5.99</v>
      </c>
      <c r="AD95" s="30">
        <v>5.99</v>
      </c>
      <c r="AE95" s="30">
        <v>4.99</v>
      </c>
      <c r="AF95" s="30">
        <v>1.2475000000000001</v>
      </c>
      <c r="AG95" s="30">
        <v>1.387256278916061</v>
      </c>
    </row>
    <row r="96" spans="24:33" x14ac:dyDescent="0.25">
      <c r="X96" t="s">
        <v>9</v>
      </c>
      <c r="Y96" s="19">
        <v>9781427213631</v>
      </c>
      <c r="Z96" t="s">
        <v>7</v>
      </c>
      <c r="AA96" t="s">
        <v>16</v>
      </c>
      <c r="AB96" s="30">
        <v>18</v>
      </c>
      <c r="AC96" s="30">
        <v>4.99</v>
      </c>
      <c r="AD96" s="30">
        <v>89.82</v>
      </c>
      <c r="AE96" s="30">
        <v>75.58</v>
      </c>
      <c r="AF96" s="30">
        <v>18.895</v>
      </c>
      <c r="AG96" s="30">
        <v>24.820471999999995</v>
      </c>
    </row>
    <row r="97" spans="24:33" x14ac:dyDescent="0.25">
      <c r="X97" t="s">
        <v>9</v>
      </c>
      <c r="Y97" s="19">
        <v>9781427213631</v>
      </c>
      <c r="Z97" t="s">
        <v>7</v>
      </c>
      <c r="AA97" t="s">
        <v>18</v>
      </c>
      <c r="AB97" s="30">
        <v>76</v>
      </c>
      <c r="AC97" s="30">
        <v>5.99</v>
      </c>
      <c r="AD97" s="30">
        <v>455.24</v>
      </c>
      <c r="AE97" s="30">
        <v>434.73</v>
      </c>
      <c r="AF97" s="30">
        <v>108.6825</v>
      </c>
      <c r="AG97" s="30">
        <v>108.6825</v>
      </c>
    </row>
    <row r="98" spans="24:33" x14ac:dyDescent="0.25">
      <c r="X98" t="s">
        <v>11</v>
      </c>
      <c r="Y98" s="19">
        <v>9781427203250</v>
      </c>
      <c r="Z98" t="s">
        <v>12</v>
      </c>
      <c r="AA98" t="s">
        <v>17</v>
      </c>
      <c r="AB98" s="30">
        <v>7</v>
      </c>
      <c r="AC98" s="30">
        <v>7.99</v>
      </c>
      <c r="AD98" s="30">
        <v>55.93</v>
      </c>
      <c r="AE98" s="30">
        <v>46.11</v>
      </c>
      <c r="AF98" s="30">
        <v>11.5275</v>
      </c>
      <c r="AG98" s="30">
        <v>12.818915234633181</v>
      </c>
    </row>
    <row r="99" spans="24:33" x14ac:dyDescent="0.25">
      <c r="X99" t="s">
        <v>11</v>
      </c>
      <c r="Y99" s="19">
        <v>9781427203250</v>
      </c>
      <c r="Z99" t="s">
        <v>12</v>
      </c>
      <c r="AA99" t="s">
        <v>16</v>
      </c>
      <c r="AB99" s="30">
        <v>63</v>
      </c>
      <c r="AC99" s="30">
        <v>6.99</v>
      </c>
      <c r="AD99" s="30">
        <v>440.37</v>
      </c>
      <c r="AE99" s="30">
        <v>366.75</v>
      </c>
      <c r="AF99" s="30">
        <v>91.6875</v>
      </c>
      <c r="AG99" s="30">
        <v>120.44069999999999</v>
      </c>
    </row>
    <row r="100" spans="24:33" x14ac:dyDescent="0.25">
      <c r="X100" t="s">
        <v>11</v>
      </c>
      <c r="Y100" s="19">
        <v>9781427203250</v>
      </c>
      <c r="Z100" t="s">
        <v>12</v>
      </c>
      <c r="AA100" t="s">
        <v>18</v>
      </c>
      <c r="AB100" s="30">
        <v>224</v>
      </c>
      <c r="AC100" s="30">
        <v>8.99</v>
      </c>
      <c r="AD100" s="30">
        <v>2013.76</v>
      </c>
      <c r="AE100" s="30">
        <v>1923.73</v>
      </c>
      <c r="AF100" s="30">
        <v>480.9325</v>
      </c>
      <c r="AG100" s="30">
        <v>480.9325</v>
      </c>
    </row>
    <row r="101" spans="24:33" x14ac:dyDescent="0.25">
      <c r="X101" t="s">
        <v>14</v>
      </c>
      <c r="Y101" s="19">
        <v>9781250759481</v>
      </c>
      <c r="Z101" t="s">
        <v>13</v>
      </c>
      <c r="AA101" t="s">
        <v>17</v>
      </c>
      <c r="AB101" s="30">
        <v>3</v>
      </c>
      <c r="AC101" s="30">
        <v>5.99</v>
      </c>
      <c r="AD101" s="30">
        <v>17.97</v>
      </c>
      <c r="AE101" s="30">
        <v>14.77</v>
      </c>
      <c r="AF101" s="30">
        <v>3.6924999999999999</v>
      </c>
      <c r="AG101" s="30">
        <v>4.1061673826834104</v>
      </c>
    </row>
    <row r="102" spans="24:33" x14ac:dyDescent="0.25">
      <c r="X102" t="s">
        <v>14</v>
      </c>
      <c r="Y102" s="19">
        <v>9781250759481</v>
      </c>
      <c r="Z102" t="s">
        <v>13</v>
      </c>
      <c r="AA102" t="s">
        <v>18</v>
      </c>
      <c r="AB102" s="30">
        <v>200</v>
      </c>
      <c r="AC102" s="30">
        <v>5.99</v>
      </c>
      <c r="AD102" s="30">
        <v>1198</v>
      </c>
      <c r="AE102" s="30">
        <v>1168.02</v>
      </c>
      <c r="AF102" s="30">
        <v>292.005</v>
      </c>
      <c r="AG102" s="30">
        <v>292.005</v>
      </c>
    </row>
    <row r="103" spans="24:33" x14ac:dyDescent="0.25">
      <c r="X103" t="s">
        <v>1</v>
      </c>
      <c r="Y103" s="19">
        <v>9781427228833</v>
      </c>
      <c r="Z103" t="s">
        <v>5</v>
      </c>
      <c r="AA103" t="s">
        <v>21</v>
      </c>
      <c r="AB103" s="30">
        <v>4</v>
      </c>
      <c r="AC103" s="30">
        <v>7.99</v>
      </c>
      <c r="AD103" s="30">
        <v>31.96</v>
      </c>
      <c r="AE103" s="30">
        <v>30.336775000000003</v>
      </c>
      <c r="AF103" s="30">
        <v>7.5841937500000007</v>
      </c>
      <c r="AG103" s="30">
        <v>5.9596594487499992</v>
      </c>
    </row>
    <row r="104" spans="24:33" x14ac:dyDescent="0.25">
      <c r="X104" t="s">
        <v>1</v>
      </c>
      <c r="Y104" s="19">
        <v>9781427228833</v>
      </c>
      <c r="Z104" t="s">
        <v>5</v>
      </c>
      <c r="AA104" t="s">
        <v>17</v>
      </c>
      <c r="AB104" s="30">
        <v>3</v>
      </c>
      <c r="AC104" s="30">
        <v>5.99</v>
      </c>
      <c r="AD104" s="30">
        <v>17.97</v>
      </c>
      <c r="AE104" s="30">
        <v>13.79</v>
      </c>
      <c r="AF104" s="30">
        <v>3.4474999999999998</v>
      </c>
      <c r="AG104" s="30">
        <v>3.8337202577660281</v>
      </c>
    </row>
    <row r="105" spans="24:33" x14ac:dyDescent="0.25">
      <c r="X105" t="s">
        <v>1</v>
      </c>
      <c r="Y105" s="19">
        <v>9781427228833</v>
      </c>
      <c r="Z105" t="s">
        <v>5</v>
      </c>
      <c r="AA105" t="s">
        <v>16</v>
      </c>
      <c r="AB105" s="30">
        <v>23</v>
      </c>
      <c r="AC105" s="30">
        <v>4.99</v>
      </c>
      <c r="AD105" s="30">
        <v>114.77</v>
      </c>
      <c r="AE105" s="30">
        <v>88.449999999999989</v>
      </c>
      <c r="AF105" s="30">
        <v>22.112499999999997</v>
      </c>
      <c r="AG105" s="30">
        <v>29.046979999999994</v>
      </c>
    </row>
    <row r="106" spans="24:33" x14ac:dyDescent="0.25">
      <c r="X106" t="s">
        <v>1</v>
      </c>
      <c r="Y106" s="19">
        <v>9781427228833</v>
      </c>
      <c r="Z106" t="s">
        <v>5</v>
      </c>
      <c r="AA106" t="s">
        <v>18</v>
      </c>
      <c r="AB106" s="30">
        <v>45</v>
      </c>
      <c r="AC106" s="30">
        <v>5.99</v>
      </c>
      <c r="AD106" s="30">
        <v>269.55</v>
      </c>
      <c r="AE106" s="30">
        <v>254.26</v>
      </c>
      <c r="AF106" s="30">
        <v>63.564999999999998</v>
      </c>
      <c r="AG106" s="30">
        <v>63.564999999999998</v>
      </c>
    </row>
    <row r="107" spans="24:33" x14ac:dyDescent="0.25">
      <c r="X107" t="s">
        <v>43</v>
      </c>
      <c r="Y107" s="19">
        <v>9781427201539</v>
      </c>
      <c r="Z107" t="s">
        <v>8</v>
      </c>
      <c r="AA107" t="s">
        <v>21</v>
      </c>
      <c r="AB107" s="30">
        <v>6</v>
      </c>
      <c r="AC107" s="30">
        <v>9.99</v>
      </c>
      <c r="AD107" s="30">
        <v>59.94</v>
      </c>
      <c r="AE107" s="30">
        <v>59.845113446780097</v>
      </c>
      <c r="AF107" s="30">
        <v>14.961278361695024</v>
      </c>
      <c r="AG107" s="30">
        <v>11.756572536619947</v>
      </c>
    </row>
    <row r="108" spans="24:33" x14ac:dyDescent="0.25">
      <c r="X108" t="s">
        <v>43</v>
      </c>
      <c r="Y108" s="19">
        <v>9781427201539</v>
      </c>
      <c r="Z108" t="s">
        <v>8</v>
      </c>
      <c r="AA108" t="s">
        <v>17</v>
      </c>
      <c r="AB108" s="30">
        <v>6</v>
      </c>
      <c r="AC108" s="30">
        <v>7.99</v>
      </c>
      <c r="AD108" s="30">
        <v>47.94</v>
      </c>
      <c r="AE108" s="30">
        <v>37.86</v>
      </c>
      <c r="AF108" s="30">
        <v>9.4649999999999999</v>
      </c>
      <c r="AG108" s="30">
        <v>10.525355254461337</v>
      </c>
    </row>
    <row r="109" spans="24:33" x14ac:dyDescent="0.25">
      <c r="X109" t="s">
        <v>43</v>
      </c>
      <c r="Y109" s="19">
        <v>9781427201539</v>
      </c>
      <c r="Z109" t="s">
        <v>8</v>
      </c>
      <c r="AA109" t="s">
        <v>16</v>
      </c>
      <c r="AB109" s="30">
        <v>21</v>
      </c>
      <c r="AC109" s="30">
        <v>6.99</v>
      </c>
      <c r="AD109" s="30">
        <v>146.79000000000002</v>
      </c>
      <c r="AE109" s="30">
        <v>124.63</v>
      </c>
      <c r="AF109" s="30">
        <v>31.157499999999999</v>
      </c>
      <c r="AG109" s="30">
        <v>40.928491999999991</v>
      </c>
    </row>
    <row r="110" spans="24:33" x14ac:dyDescent="0.25">
      <c r="X110" t="s">
        <v>43</v>
      </c>
      <c r="Y110" s="19">
        <v>9781427201539</v>
      </c>
      <c r="Z110" t="s">
        <v>8</v>
      </c>
      <c r="AA110" t="s">
        <v>18</v>
      </c>
      <c r="AB110" s="30">
        <v>78</v>
      </c>
      <c r="AC110" s="30">
        <v>8.99</v>
      </c>
      <c r="AD110" s="30">
        <v>701.22</v>
      </c>
      <c r="AE110" s="30">
        <v>676.2299999999999</v>
      </c>
      <c r="AF110" s="30">
        <v>169.05749999999998</v>
      </c>
      <c r="AG110" s="30">
        <v>169.05749999999998</v>
      </c>
    </row>
    <row r="111" spans="24:33" x14ac:dyDescent="0.25">
      <c r="X111" t="s">
        <v>50</v>
      </c>
      <c r="Y111" s="19">
        <v>9780374360979</v>
      </c>
      <c r="Z111" t="s">
        <v>6</v>
      </c>
      <c r="AA111" t="s">
        <v>16</v>
      </c>
      <c r="AB111" s="30">
        <v>25</v>
      </c>
      <c r="AC111" s="30">
        <v>4.99</v>
      </c>
      <c r="AD111" s="30">
        <v>124.75</v>
      </c>
      <c r="AE111" s="30">
        <v>111.93</v>
      </c>
      <c r="AF111" s="30">
        <v>27.982500000000002</v>
      </c>
      <c r="AG111" s="30">
        <v>36.757812000000001</v>
      </c>
    </row>
    <row r="112" spans="24:33" x14ac:dyDescent="0.25">
      <c r="X112" t="s">
        <v>19</v>
      </c>
      <c r="Y112" s="19">
        <v>9781250876751</v>
      </c>
      <c r="Z112" t="s">
        <v>6</v>
      </c>
      <c r="AA112" t="s">
        <v>21</v>
      </c>
      <c r="AB112" s="30">
        <v>7</v>
      </c>
      <c r="AC112" s="30">
        <v>34.99</v>
      </c>
      <c r="AD112" s="30">
        <v>244.93</v>
      </c>
      <c r="AE112" s="30">
        <v>224.92999999999998</v>
      </c>
      <c r="AF112" s="30">
        <v>56.232499999999995</v>
      </c>
      <c r="AG112" s="30">
        <v>44.18749849999999</v>
      </c>
    </row>
    <row r="113" spans="24:33" x14ac:dyDescent="0.25">
      <c r="X113" t="s">
        <v>19</v>
      </c>
      <c r="Y113" s="19">
        <v>9781250876751</v>
      </c>
      <c r="Z113" t="s">
        <v>6</v>
      </c>
      <c r="AA113" t="s">
        <v>17</v>
      </c>
      <c r="AB113" s="30">
        <v>4</v>
      </c>
      <c r="AC113" s="30">
        <v>24.99</v>
      </c>
      <c r="AD113" s="30">
        <v>99.96</v>
      </c>
      <c r="AE113" s="30">
        <v>81.830000000000013</v>
      </c>
      <c r="AF113" s="30">
        <v>20.457500000000003</v>
      </c>
      <c r="AG113" s="30">
        <v>22.74933493060146</v>
      </c>
    </row>
    <row r="114" spans="24:33" x14ac:dyDescent="0.25">
      <c r="X114" t="s">
        <v>19</v>
      </c>
      <c r="Y114" s="19">
        <v>9781250876751</v>
      </c>
      <c r="Z114" t="s">
        <v>6</v>
      </c>
      <c r="AA114" t="s">
        <v>16</v>
      </c>
      <c r="AB114" s="30">
        <v>23</v>
      </c>
      <c r="AC114" s="30">
        <v>19.989999999999998</v>
      </c>
      <c r="AD114" s="30">
        <v>459.77</v>
      </c>
      <c r="AE114" s="30">
        <v>369.12</v>
      </c>
      <c r="AF114" s="30">
        <v>92.28</v>
      </c>
      <c r="AG114" s="30">
        <v>121.219008</v>
      </c>
    </row>
    <row r="115" spans="24:33" x14ac:dyDescent="0.25">
      <c r="X115" t="s">
        <v>19</v>
      </c>
      <c r="Y115" s="19">
        <v>9781250876751</v>
      </c>
      <c r="Z115" t="s">
        <v>6</v>
      </c>
      <c r="AA115" t="s">
        <v>18</v>
      </c>
      <c r="AB115" s="30">
        <v>111</v>
      </c>
      <c r="AC115" s="30">
        <v>29.99</v>
      </c>
      <c r="AD115" s="30">
        <v>3328.89</v>
      </c>
      <c r="AE115" s="30">
        <v>2723.3599999999992</v>
      </c>
      <c r="AF115" s="30">
        <v>680.8399999999998</v>
      </c>
      <c r="AG115" s="30">
        <v>680.8399999999998</v>
      </c>
    </row>
    <row r="116" spans="24:33" x14ac:dyDescent="0.25">
      <c r="X116" t="s">
        <v>52</v>
      </c>
      <c r="Y116"/>
      <c r="Z116"/>
      <c r="AA116"/>
      <c r="AB116" s="30">
        <v>1131</v>
      </c>
      <c r="AC116" s="30">
        <v>10.143846153846157</v>
      </c>
      <c r="AD116" s="30">
        <v>11127.689999999999</v>
      </c>
      <c r="AE116" s="30">
        <v>9871.1002772706051</v>
      </c>
      <c r="AF116" s="30">
        <v>2467.7750693176513</v>
      </c>
      <c r="AG116" s="30">
        <v>2555.0706239341198</v>
      </c>
    </row>
  </sheetData>
  <pageMargins left="0.7" right="0.7" top="0.75" bottom="0.75" header="0.3" footer="0.3"/>
  <pageSetup paperSize="8" orientation="landscape" r:id="rId2"/>
  <ignoredErrors>
    <ignoredError sqref="M59:M63 O60:P63 O23:P58 M23:M58 O59:P5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F14C0-F6A7-4F0C-A7F1-4B4E7A99253F}">
  <sheetPr filterMode="1"/>
  <dimension ref="A4:F38"/>
  <sheetViews>
    <sheetView workbookViewId="0">
      <selection activeCell="B38" sqref="B38"/>
    </sheetView>
  </sheetViews>
  <sheetFormatPr defaultRowHeight="15" x14ac:dyDescent="0.25"/>
  <cols>
    <col min="1" max="1" width="35.28515625" customWidth="1"/>
    <col min="2" max="2" width="20.7109375" customWidth="1"/>
    <col min="3" max="3" width="24.42578125" customWidth="1"/>
  </cols>
  <sheetData>
    <row r="4" spans="1:6" ht="24" x14ac:dyDescent="0.25">
      <c r="A4" t="s">
        <v>0</v>
      </c>
      <c r="B4" t="s">
        <v>2</v>
      </c>
      <c r="C4" t="s">
        <v>3</v>
      </c>
      <c r="D4" t="s">
        <v>4</v>
      </c>
      <c r="E4" s="1" t="s">
        <v>15</v>
      </c>
      <c r="F4" t="s">
        <v>51</v>
      </c>
    </row>
    <row r="5" spans="1:6" x14ac:dyDescent="0.25">
      <c r="A5" t="s">
        <v>20</v>
      </c>
      <c r="B5" s="19">
        <v>9781427226563</v>
      </c>
      <c r="C5" t="s">
        <v>7</v>
      </c>
      <c r="D5">
        <v>4.99</v>
      </c>
      <c r="E5" s="2" t="s">
        <v>16</v>
      </c>
    </row>
    <row r="6" spans="1:6" hidden="1" x14ac:dyDescent="0.25">
      <c r="A6" t="s">
        <v>20</v>
      </c>
      <c r="B6" s="19">
        <v>9781427226563</v>
      </c>
      <c r="C6" t="s">
        <v>7</v>
      </c>
      <c r="D6">
        <v>5.99</v>
      </c>
      <c r="E6" s="2" t="s">
        <v>17</v>
      </c>
    </row>
    <row r="7" spans="1:6" hidden="1" x14ac:dyDescent="0.25">
      <c r="A7" t="s">
        <v>20</v>
      </c>
      <c r="B7" s="19">
        <v>9781427226563</v>
      </c>
      <c r="C7" t="s">
        <v>7</v>
      </c>
      <c r="D7">
        <v>5.99</v>
      </c>
      <c r="E7" s="2" t="s">
        <v>18</v>
      </c>
    </row>
    <row r="8" spans="1:6" hidden="1" x14ac:dyDescent="0.25">
      <c r="A8" t="s">
        <v>20</v>
      </c>
      <c r="B8" s="19">
        <v>9781427226563</v>
      </c>
      <c r="C8" t="s">
        <v>7</v>
      </c>
      <c r="D8">
        <v>7.99</v>
      </c>
      <c r="E8" s="2" t="s">
        <v>21</v>
      </c>
    </row>
    <row r="9" spans="1:6" x14ac:dyDescent="0.25">
      <c r="A9" t="s">
        <v>9</v>
      </c>
      <c r="B9" s="19">
        <v>9781427213631</v>
      </c>
      <c r="C9" t="s">
        <v>7</v>
      </c>
      <c r="D9">
        <v>4.99</v>
      </c>
      <c r="E9" s="2" t="s">
        <v>16</v>
      </c>
    </row>
    <row r="10" spans="1:6" hidden="1" x14ac:dyDescent="0.25">
      <c r="A10" t="s">
        <v>9</v>
      </c>
      <c r="B10" s="19">
        <v>9781427213631</v>
      </c>
      <c r="C10" t="s">
        <v>7</v>
      </c>
      <c r="D10">
        <v>5.99</v>
      </c>
      <c r="E10" s="2" t="s">
        <v>17</v>
      </c>
    </row>
    <row r="11" spans="1:6" hidden="1" x14ac:dyDescent="0.25">
      <c r="A11" t="s">
        <v>9</v>
      </c>
      <c r="B11" s="19">
        <v>9781427213631</v>
      </c>
      <c r="C11" t="s">
        <v>7</v>
      </c>
      <c r="D11">
        <v>5.99</v>
      </c>
      <c r="E11" s="2" t="s">
        <v>18</v>
      </c>
    </row>
    <row r="12" spans="1:6" hidden="1" x14ac:dyDescent="0.25">
      <c r="A12" t="s">
        <v>9</v>
      </c>
      <c r="B12" s="19">
        <v>9781427213631</v>
      </c>
      <c r="C12" t="s">
        <v>7</v>
      </c>
      <c r="D12">
        <v>9.99</v>
      </c>
      <c r="E12" s="2" t="s">
        <v>21</v>
      </c>
    </row>
    <row r="13" spans="1:6" x14ac:dyDescent="0.25">
      <c r="A13" t="s">
        <v>11</v>
      </c>
      <c r="B13" s="19">
        <v>9781427203250</v>
      </c>
      <c r="C13" t="s">
        <v>12</v>
      </c>
      <c r="D13">
        <v>6.99</v>
      </c>
      <c r="E13" s="2" t="s">
        <v>16</v>
      </c>
    </row>
    <row r="14" spans="1:6" hidden="1" x14ac:dyDescent="0.25">
      <c r="A14" t="s">
        <v>11</v>
      </c>
      <c r="B14" s="19">
        <v>9781427203250</v>
      </c>
      <c r="C14" t="s">
        <v>12</v>
      </c>
      <c r="D14">
        <v>7.99</v>
      </c>
      <c r="E14" s="2" t="s">
        <v>17</v>
      </c>
    </row>
    <row r="15" spans="1:6" hidden="1" x14ac:dyDescent="0.25">
      <c r="A15" t="s">
        <v>11</v>
      </c>
      <c r="B15" s="19">
        <v>9781427203250</v>
      </c>
      <c r="C15" t="s">
        <v>12</v>
      </c>
      <c r="D15">
        <v>8.99</v>
      </c>
      <c r="E15" s="2" t="s">
        <v>18</v>
      </c>
    </row>
    <row r="16" spans="1:6" hidden="1" x14ac:dyDescent="0.25">
      <c r="A16" t="s">
        <v>11</v>
      </c>
      <c r="B16" s="19">
        <v>9781427203250</v>
      </c>
      <c r="C16" t="s">
        <v>12</v>
      </c>
      <c r="D16">
        <v>11.99</v>
      </c>
      <c r="E16" s="2" t="s">
        <v>21</v>
      </c>
    </row>
    <row r="17" spans="1:5" x14ac:dyDescent="0.25">
      <c r="A17" s="8" t="s">
        <v>1</v>
      </c>
      <c r="B17" s="19">
        <v>9781427228833</v>
      </c>
      <c r="C17" t="s">
        <v>5</v>
      </c>
      <c r="D17">
        <v>4.99</v>
      </c>
      <c r="E17" s="2" t="s">
        <v>16</v>
      </c>
    </row>
    <row r="18" spans="1:5" hidden="1" x14ac:dyDescent="0.25">
      <c r="A18" s="8" t="s">
        <v>1</v>
      </c>
      <c r="B18" s="19">
        <v>9781427228833</v>
      </c>
      <c r="C18" t="s">
        <v>5</v>
      </c>
      <c r="D18">
        <v>5.99</v>
      </c>
      <c r="E18" s="2" t="s">
        <v>17</v>
      </c>
    </row>
    <row r="19" spans="1:5" hidden="1" x14ac:dyDescent="0.25">
      <c r="A19" s="8" t="s">
        <v>1</v>
      </c>
      <c r="B19" s="19">
        <v>9781427228833</v>
      </c>
      <c r="C19" t="s">
        <v>5</v>
      </c>
      <c r="D19">
        <v>5.99</v>
      </c>
      <c r="E19" s="2" t="s">
        <v>18</v>
      </c>
    </row>
    <row r="20" spans="1:5" hidden="1" x14ac:dyDescent="0.25">
      <c r="A20" s="8" t="s">
        <v>1</v>
      </c>
      <c r="B20" s="19">
        <v>9781427228833</v>
      </c>
      <c r="C20" t="s">
        <v>5</v>
      </c>
      <c r="D20">
        <v>7.99</v>
      </c>
      <c r="E20" s="2" t="s">
        <v>21</v>
      </c>
    </row>
    <row r="21" spans="1:5" x14ac:dyDescent="0.25">
      <c r="A21" s="8" t="s">
        <v>43</v>
      </c>
      <c r="B21" s="19">
        <v>9781427201539</v>
      </c>
      <c r="C21" t="s">
        <v>8</v>
      </c>
      <c r="D21">
        <v>6.99</v>
      </c>
      <c r="E21" s="2" t="s">
        <v>16</v>
      </c>
    </row>
    <row r="22" spans="1:5" hidden="1" x14ac:dyDescent="0.25">
      <c r="A22" t="s">
        <v>10</v>
      </c>
      <c r="B22" s="19">
        <v>9781427201539</v>
      </c>
      <c r="C22" t="s">
        <v>8</v>
      </c>
      <c r="D22">
        <v>7.99</v>
      </c>
      <c r="E22" s="2" t="s">
        <v>17</v>
      </c>
    </row>
    <row r="23" spans="1:5" hidden="1" x14ac:dyDescent="0.25">
      <c r="A23" t="s">
        <v>10</v>
      </c>
      <c r="B23" s="19">
        <v>9781427201539</v>
      </c>
      <c r="C23" t="s">
        <v>8</v>
      </c>
      <c r="D23">
        <v>8.99</v>
      </c>
      <c r="E23" s="2" t="s">
        <v>18</v>
      </c>
    </row>
    <row r="24" spans="1:5" hidden="1" x14ac:dyDescent="0.25">
      <c r="A24" t="s">
        <v>10</v>
      </c>
      <c r="B24" s="19">
        <v>9781427201539</v>
      </c>
      <c r="C24" t="s">
        <v>8</v>
      </c>
      <c r="D24">
        <v>9.99</v>
      </c>
      <c r="E24" s="2" t="s">
        <v>21</v>
      </c>
    </row>
    <row r="25" spans="1:5" x14ac:dyDescent="0.25">
      <c r="A25" t="s">
        <v>19</v>
      </c>
      <c r="B25" s="19">
        <v>9781250876751</v>
      </c>
      <c r="C25" t="s">
        <v>6</v>
      </c>
      <c r="D25">
        <v>19.989999999999998</v>
      </c>
      <c r="E25" s="2" t="s">
        <v>16</v>
      </c>
    </row>
    <row r="26" spans="1:5" hidden="1" x14ac:dyDescent="0.25">
      <c r="A26" t="s">
        <v>19</v>
      </c>
      <c r="B26" s="19">
        <v>9781250876751</v>
      </c>
      <c r="C26" t="s">
        <v>6</v>
      </c>
      <c r="D26">
        <v>24.99</v>
      </c>
      <c r="E26" s="2" t="s">
        <v>17</v>
      </c>
    </row>
    <row r="27" spans="1:5" hidden="1" x14ac:dyDescent="0.25">
      <c r="A27" t="s">
        <v>19</v>
      </c>
      <c r="B27" s="19">
        <v>9781250876751</v>
      </c>
      <c r="C27" t="s">
        <v>6</v>
      </c>
      <c r="D27">
        <v>24.99</v>
      </c>
      <c r="E27" s="2" t="s">
        <v>18</v>
      </c>
    </row>
    <row r="28" spans="1:5" hidden="1" x14ac:dyDescent="0.25">
      <c r="A28" t="s">
        <v>19</v>
      </c>
      <c r="B28" s="19">
        <v>9781250876751</v>
      </c>
      <c r="C28" t="s">
        <v>6</v>
      </c>
      <c r="D28">
        <v>29.99</v>
      </c>
      <c r="E28" s="2" t="s">
        <v>21</v>
      </c>
    </row>
    <row r="29" spans="1:5" x14ac:dyDescent="0.25">
      <c r="A29" t="s">
        <v>14</v>
      </c>
      <c r="B29" s="19">
        <v>9781250759481</v>
      </c>
      <c r="C29" t="s">
        <v>13</v>
      </c>
      <c r="D29">
        <v>4.99</v>
      </c>
      <c r="E29" s="2" t="s">
        <v>16</v>
      </c>
    </row>
    <row r="30" spans="1:5" hidden="1" x14ac:dyDescent="0.25">
      <c r="A30" t="s">
        <v>14</v>
      </c>
      <c r="B30" s="19">
        <v>9781250759481</v>
      </c>
      <c r="C30" t="s">
        <v>13</v>
      </c>
      <c r="D30">
        <v>5.99</v>
      </c>
      <c r="E30" s="2" t="s">
        <v>17</v>
      </c>
    </row>
    <row r="31" spans="1:5" hidden="1" x14ac:dyDescent="0.25">
      <c r="A31" t="s">
        <v>14</v>
      </c>
      <c r="B31" s="19">
        <v>9781250759481</v>
      </c>
      <c r="C31" t="s">
        <v>13</v>
      </c>
      <c r="D31">
        <v>5.99</v>
      </c>
      <c r="E31" s="2" t="s">
        <v>18</v>
      </c>
    </row>
    <row r="32" spans="1:5" hidden="1" x14ac:dyDescent="0.25">
      <c r="A32" t="s">
        <v>14</v>
      </c>
      <c r="B32" s="19">
        <v>9781250759481</v>
      </c>
      <c r="C32" t="s">
        <v>13</v>
      </c>
      <c r="D32">
        <v>7.99</v>
      </c>
      <c r="E32" s="2" t="s">
        <v>21</v>
      </c>
    </row>
    <row r="33" spans="1:5" x14ac:dyDescent="0.25">
      <c r="A33" t="s">
        <v>46</v>
      </c>
      <c r="B33" s="19">
        <v>9781596434028</v>
      </c>
      <c r="C33" t="s">
        <v>47</v>
      </c>
      <c r="D33">
        <v>4.99</v>
      </c>
      <c r="E33" s="2" t="s">
        <v>16</v>
      </c>
    </row>
    <row r="34" spans="1:5" hidden="1" x14ac:dyDescent="0.25">
      <c r="A34" t="s">
        <v>46</v>
      </c>
      <c r="B34" s="19">
        <v>9781596434028</v>
      </c>
      <c r="C34" t="s">
        <v>47</v>
      </c>
      <c r="D34">
        <v>5.99</v>
      </c>
      <c r="E34" s="2" t="s">
        <v>17</v>
      </c>
    </row>
    <row r="35" spans="1:5" hidden="1" x14ac:dyDescent="0.25">
      <c r="A35" t="s">
        <v>46</v>
      </c>
      <c r="B35" s="19">
        <v>9781596434028</v>
      </c>
      <c r="C35" t="s">
        <v>47</v>
      </c>
      <c r="D35">
        <v>5.99</v>
      </c>
      <c r="E35" s="2" t="s">
        <v>18</v>
      </c>
    </row>
    <row r="36" spans="1:5" hidden="1" x14ac:dyDescent="0.25">
      <c r="A36" t="s">
        <v>46</v>
      </c>
      <c r="B36" s="19">
        <v>9781596434028</v>
      </c>
      <c r="C36" t="s">
        <v>47</v>
      </c>
      <c r="D36">
        <v>7.99</v>
      </c>
      <c r="E36" s="2" t="s">
        <v>21</v>
      </c>
    </row>
    <row r="38" spans="1:5" x14ac:dyDescent="0.25">
      <c r="A38" t="s">
        <v>50</v>
      </c>
      <c r="B38" s="28">
        <v>9780374360979</v>
      </c>
      <c r="C38" t="s">
        <v>6</v>
      </c>
      <c r="D38">
        <v>4.99</v>
      </c>
      <c r="E38" s="2" t="s">
        <v>16</v>
      </c>
    </row>
  </sheetData>
  <autoFilter ref="A4:E36" xr:uid="{27EF14C0-F6A7-4F0C-A7F1-4B4E7A99253F}">
    <filterColumn colId="4">
      <filters>
        <filter val="GBP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DOMINIC CLIFFORD</cp:lastModifiedBy>
  <cp:lastPrinted>2022-02-28T14:44:31Z</cp:lastPrinted>
  <dcterms:created xsi:type="dcterms:W3CDTF">2020-01-29T12:45:47Z</dcterms:created>
  <dcterms:modified xsi:type="dcterms:W3CDTF">2022-05-10T17:11:25Z</dcterms:modified>
</cp:coreProperties>
</file>