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385" yWindow="0" windowWidth="31680" windowHeight="13740" tabRatio="591" activeTab="1"/>
  </bookViews>
  <sheets>
    <sheet name="Label DS" sheetId="1" r:id="rId1"/>
    <sheet name="US Sales Details" sheetId="2" r:id="rId2"/>
    <sheet name="Foreign Sales Details" sheetId="3" r:id="rId3"/>
  </sheets>
  <externalReferences>
    <externalReference r:id="rId4"/>
  </externalReferences>
  <definedNames>
    <definedName name="_xlnm._FilterDatabase" localSheetId="1" hidden="1">'US Sales Details'!$A$6:$L$214</definedName>
  </definedNames>
  <calcPr calcId="125725" concurrentCalc="0"/>
</workbook>
</file>

<file path=xl/calcChain.xml><?xml version="1.0" encoding="utf-8"?>
<calcChain xmlns="http://schemas.openxmlformats.org/spreadsheetml/2006/main">
  <c r="J8" i="3"/>
  <c r="J11"/>
  <c r="J13"/>
  <c r="H8"/>
  <c r="H11"/>
  <c r="H13"/>
  <c r="K11"/>
  <c r="K8"/>
  <c r="J4"/>
  <c r="J4" i="2"/>
  <c r="D34" i="1"/>
  <c r="D33"/>
  <c r="E43"/>
  <c r="C43"/>
  <c r="D28"/>
  <c r="D27"/>
  <c r="D26"/>
  <c r="D25"/>
  <c r="D30"/>
  <c r="H216" i="2"/>
  <c r="D9" i="1"/>
  <c r="D10"/>
  <c r="J216" i="2"/>
  <c r="J219"/>
  <c r="J221"/>
  <c r="D11" i="1"/>
  <c r="D12"/>
  <c r="D15"/>
  <c r="D16"/>
  <c r="D17"/>
  <c r="D21"/>
  <c r="H219" i="2"/>
  <c r="D19" i="1"/>
  <c r="H221" i="2"/>
  <c r="K219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6"/>
  <c r="D32" i="1"/>
  <c r="D36"/>
</calcChain>
</file>

<file path=xl/sharedStrings.xml><?xml version="1.0" encoding="utf-8"?>
<sst xmlns="http://schemas.openxmlformats.org/spreadsheetml/2006/main" count="1105" uniqueCount="357">
  <si>
    <t>Ubiquity Recordings, Inc.</t>
  </si>
  <si>
    <t>US Sales Details</t>
  </si>
  <si>
    <t>Customer Name</t>
  </si>
  <si>
    <t>Document date</t>
  </si>
  <si>
    <t>Item Number</t>
  </si>
  <si>
    <t>Artists Name</t>
  </si>
  <si>
    <t>Album Name</t>
  </si>
  <si>
    <t>Qty.</t>
  </si>
  <si>
    <t>Unit Price</t>
  </si>
  <si>
    <t>Extended Price</t>
  </si>
  <si>
    <t>Fee Percentage</t>
  </si>
  <si>
    <t>Distribution Fee</t>
  </si>
  <si>
    <t>Net Amount</t>
  </si>
  <si>
    <t>Sales Territory</t>
  </si>
  <si>
    <t>AEC One-Stop Group Inc</t>
  </si>
  <si>
    <t>URC-10023-2</t>
  </si>
  <si>
    <t>Various Artists</t>
  </si>
  <si>
    <t>Heading In The Right Direction (Soul Jazz From Austrailia 1973-1977)</t>
  </si>
  <si>
    <t>United States</t>
  </si>
  <si>
    <t>URC-10041-2</t>
  </si>
  <si>
    <t>Stewart, Tommy</t>
  </si>
  <si>
    <t>Tommy Stewart</t>
  </si>
  <si>
    <t>URC-10043-2</t>
  </si>
  <si>
    <t>Bay Area Funk</t>
  </si>
  <si>
    <t>URC-10049-7</t>
  </si>
  <si>
    <t>BAF II</t>
  </si>
  <si>
    <t>Access Music</t>
  </si>
  <si>
    <t>URC-10053-2</t>
  </si>
  <si>
    <t>Super Cool: California Soul 2</t>
  </si>
  <si>
    <t>URC-10055-1</t>
  </si>
  <si>
    <t>Blacknell, Eugene</t>
  </si>
  <si>
    <t>We Can't Take Life For Granted</t>
  </si>
  <si>
    <t>URC-10059-2</t>
  </si>
  <si>
    <t>Twilight</t>
  </si>
  <si>
    <t>Still Loving You</t>
  </si>
  <si>
    <t>Mr. Price Right</t>
  </si>
  <si>
    <t>URC-10063-2</t>
  </si>
  <si>
    <t>Afro-Soultet</t>
  </si>
  <si>
    <t>Afrodesia</t>
  </si>
  <si>
    <t>URC-10064-2</t>
  </si>
  <si>
    <t>Kirkland, Mike James</t>
  </si>
  <si>
    <t>Don't Sell Your Soul</t>
  </si>
  <si>
    <t>URC-10065-2</t>
  </si>
  <si>
    <t>HP Riot</t>
  </si>
  <si>
    <t>URC-10066-2</t>
  </si>
  <si>
    <t>Janusz, Thom</t>
  </si>
  <si>
    <t>Ronn Forella….Moves!</t>
  </si>
  <si>
    <t>URC-10067-2</t>
  </si>
  <si>
    <t>Harrison, Wendell</t>
  </si>
  <si>
    <t>Organic Dream</t>
  </si>
  <si>
    <t>Baker &amp; Taylor</t>
  </si>
  <si>
    <t>URC-10068-2</t>
  </si>
  <si>
    <t>Circle City Band</t>
  </si>
  <si>
    <t>URC-10069-2</t>
  </si>
  <si>
    <t>Davis, Geater</t>
  </si>
  <si>
    <t>Lost Soul</t>
  </si>
  <si>
    <t>URC-10071-1</t>
  </si>
  <si>
    <t>Magic Of Hokis Pokis, The</t>
  </si>
  <si>
    <t>Hokis Pokis</t>
  </si>
  <si>
    <t>URC-10075-2</t>
  </si>
  <si>
    <t>Catch Action: The Sophisticated Boogie Funk Of Sheridan House Records</t>
  </si>
  <si>
    <t>URC-11012-2</t>
  </si>
  <si>
    <t>Greyboy</t>
  </si>
  <si>
    <t>Land Of The Lost</t>
  </si>
  <si>
    <t>URC-11032-1</t>
  </si>
  <si>
    <t>No Categories</t>
  </si>
  <si>
    <t>URC-11036-1</t>
  </si>
  <si>
    <t>Reklaw, Derf</t>
  </si>
  <si>
    <t>From The Nile</t>
  </si>
  <si>
    <t>URC-11047-1</t>
  </si>
  <si>
    <t>T-Cisco</t>
  </si>
  <si>
    <t>The Destructive Edit</t>
  </si>
  <si>
    <t>URC-11053-2</t>
  </si>
  <si>
    <t>The New Latinaires 2</t>
  </si>
  <si>
    <t>URC-11057-1</t>
  </si>
  <si>
    <t>No Categories 3</t>
  </si>
  <si>
    <t>URC-11060-1</t>
  </si>
  <si>
    <t>P'taah</t>
  </si>
  <si>
    <t>Compressed Light</t>
  </si>
  <si>
    <t>URC-11066-2</t>
  </si>
  <si>
    <t>The New Latinaires 3</t>
  </si>
  <si>
    <t>URC-11067-0</t>
  </si>
  <si>
    <t>Amalgamation Of Sounds vs. Quorum</t>
  </si>
  <si>
    <t>URC-11071-1</t>
  </si>
  <si>
    <t>De' Compressed</t>
  </si>
  <si>
    <t>URC-11075-2</t>
  </si>
  <si>
    <t>Mastered The Art</t>
  </si>
  <si>
    <t>URC-11099-2</t>
  </si>
  <si>
    <t>Darkleaf</t>
  </si>
  <si>
    <t>F… The People</t>
  </si>
  <si>
    <t>URC-11100-1</t>
  </si>
  <si>
    <t>No Categories 5</t>
  </si>
  <si>
    <t>URC-11101-2</t>
  </si>
  <si>
    <t>Rewind!</t>
  </si>
  <si>
    <t>URC-11107-2</t>
  </si>
  <si>
    <t>Lee, Shawn</t>
  </si>
  <si>
    <t>Ape Breaks Vol. 2</t>
  </si>
  <si>
    <t>URC-11111-1</t>
  </si>
  <si>
    <t>Fluid Ounce Unmeasured</t>
  </si>
  <si>
    <t>URC-11116-1</t>
  </si>
  <si>
    <t>Cuica</t>
  </si>
  <si>
    <t>City To City</t>
  </si>
  <si>
    <t>URC-11124-1</t>
  </si>
  <si>
    <t>Staring At The Sun</t>
  </si>
  <si>
    <t>URC-11133-1</t>
  </si>
  <si>
    <t>As One</t>
  </si>
  <si>
    <t>So Far (So Good)</t>
  </si>
  <si>
    <t>URC-11142-1</t>
  </si>
  <si>
    <t>Beltran, John</t>
  </si>
  <si>
    <t>In Full Color</t>
  </si>
  <si>
    <t>URC-11144-2</t>
  </si>
  <si>
    <t>Soul Mosaic</t>
  </si>
  <si>
    <t>URC-11147-0</t>
  </si>
  <si>
    <t>Remixes</t>
  </si>
  <si>
    <t>URC-11158-1</t>
  </si>
  <si>
    <t>Out Of The Darkness</t>
  </si>
  <si>
    <t>URC-11158-2</t>
  </si>
  <si>
    <t>URC-11164-2</t>
  </si>
  <si>
    <t>Rewind! 4</t>
  </si>
  <si>
    <t>URC-11169-1</t>
  </si>
  <si>
    <t>Shawn Lee's Ping Pong Orchestra</t>
  </si>
  <si>
    <t>Moods And Grooves</t>
  </si>
  <si>
    <t>URC-11176-0</t>
  </si>
  <si>
    <t>Yam Who?</t>
  </si>
  <si>
    <t>Wrap You Up</t>
  </si>
  <si>
    <t>URC-11179-1</t>
  </si>
  <si>
    <t>Music Is My Art</t>
  </si>
  <si>
    <t>URC-11183-0</t>
  </si>
  <si>
    <t>Owusu &amp; Hannibal</t>
  </si>
  <si>
    <t>Delirium</t>
  </si>
  <si>
    <t>URC-11186-2</t>
  </si>
  <si>
    <t>Strings And Things</t>
  </si>
  <si>
    <t>URC-11190-1</t>
  </si>
  <si>
    <t>PPP</t>
  </si>
  <si>
    <t>Triple P Instrumentals</t>
  </si>
  <si>
    <t>URC-11192-0</t>
  </si>
  <si>
    <t>Rewind! 5 Sampler</t>
  </si>
  <si>
    <t>URC-11193-1</t>
  </si>
  <si>
    <t>Moschella, Nino</t>
  </si>
  <si>
    <t>The Fix</t>
  </si>
  <si>
    <t>URC-11196-2</t>
  </si>
  <si>
    <t>Radio Citizen</t>
  </si>
  <si>
    <t>Berlin Serengeti</t>
  </si>
  <si>
    <t>Amazon.com</t>
  </si>
  <si>
    <t>URC-11197-2</t>
  </si>
  <si>
    <t>Quantic</t>
  </si>
  <si>
    <t>An Announcement To Answer</t>
  </si>
  <si>
    <t>URC-11199-1</t>
  </si>
  <si>
    <t>Living With Owusu &amp; Hannibal</t>
  </si>
  <si>
    <t>URC-11199-2</t>
  </si>
  <si>
    <t>URC-11201-1</t>
  </si>
  <si>
    <t>Freddie Cruger</t>
  </si>
  <si>
    <t>Soul Search</t>
  </si>
  <si>
    <t>URC-11207-1</t>
  </si>
  <si>
    <t>Voices And Choices</t>
  </si>
  <si>
    <t>URC-11207-2</t>
  </si>
  <si>
    <t>URC-11209-2</t>
  </si>
  <si>
    <t>Nostalgia 77</t>
  </si>
  <si>
    <t>Everything Under The Sun</t>
  </si>
  <si>
    <t>URC-11210-1</t>
  </si>
  <si>
    <t>Tenor, Jimi &amp; KABU KABU</t>
  </si>
  <si>
    <t>Joy Stone</t>
  </si>
  <si>
    <t>URC-11218-1</t>
  </si>
  <si>
    <t>Ohmega Watts</t>
  </si>
  <si>
    <t>Watts Happening</t>
  </si>
  <si>
    <t>URC-11218-2</t>
  </si>
  <si>
    <t>URC-11222-1</t>
  </si>
  <si>
    <t>Lions, The</t>
  </si>
  <si>
    <t>Jungle Struttin</t>
  </si>
  <si>
    <t>URC-11224-2</t>
  </si>
  <si>
    <t>A Very Ping Pong Christmas: Funky Treats From Santa's Bag</t>
  </si>
  <si>
    <t>URC-11227-1</t>
  </si>
  <si>
    <t>Lau, Eric</t>
  </si>
  <si>
    <t>New Territories</t>
  </si>
  <si>
    <t>URC-11228-1</t>
  </si>
  <si>
    <t>Miles Of Styles</t>
  </si>
  <si>
    <t>URC-11230-2</t>
  </si>
  <si>
    <t>NOMO</t>
  </si>
  <si>
    <t>Ghost Rock</t>
  </si>
  <si>
    <t>URC-11235-2</t>
  </si>
  <si>
    <t>Lee, Shawn &amp; Clutchy Hopkins</t>
  </si>
  <si>
    <t>Clutch Of The Tiger</t>
  </si>
  <si>
    <t>URC-11236-2</t>
  </si>
  <si>
    <t>Aaron, Damon</t>
  </si>
  <si>
    <t>Highlands</t>
  </si>
  <si>
    <t>URC-11237-0</t>
  </si>
  <si>
    <t>Nobody Presents Blank Blue</t>
  </si>
  <si>
    <t>Dive EP</t>
  </si>
  <si>
    <t>URC-11238-1</t>
  </si>
  <si>
    <t>Under The Sun</t>
  </si>
  <si>
    <t>URC-11238-2</t>
  </si>
  <si>
    <t>URC-11243-2</t>
  </si>
  <si>
    <t>15 Years Of West Coast Cool</t>
  </si>
  <si>
    <t>Twist &amp; Shout</t>
  </si>
  <si>
    <t>URC-11244-1</t>
  </si>
  <si>
    <t>Hopkins, Clutchy And Lord Kenjamin</t>
  </si>
  <si>
    <t>Music Is My Medicine</t>
  </si>
  <si>
    <t>URC-11250-1</t>
  </si>
  <si>
    <t>Invisible Cities</t>
  </si>
  <si>
    <t>URC-11251-1</t>
  </si>
  <si>
    <t>Boom Shadow</t>
  </si>
  <si>
    <t>URC-11253-0</t>
  </si>
  <si>
    <t>Clonious, The</t>
  </si>
  <si>
    <t>Adroit Adventures EP</t>
  </si>
  <si>
    <t>URC-11256-1</t>
  </si>
  <si>
    <t>Lord Newborn And The Magic Skulls</t>
  </si>
  <si>
    <t>URC-11256-2</t>
  </si>
  <si>
    <t>URC-11260-1</t>
  </si>
  <si>
    <t>Between The Dots</t>
  </si>
  <si>
    <t>URC-11261-1</t>
  </si>
  <si>
    <t>Fascinating Fingers</t>
  </si>
  <si>
    <t>URC-11264-1</t>
  </si>
  <si>
    <t>Muldrow, Georgia Anne</t>
  </si>
  <si>
    <t>Kings Ballad</t>
  </si>
  <si>
    <t>URC-11264-2</t>
  </si>
  <si>
    <t>URC-11267-2</t>
  </si>
  <si>
    <t>Hopkins, Clutchy</t>
  </si>
  <si>
    <t>The Story Teller</t>
  </si>
  <si>
    <t>URC-11270-0</t>
  </si>
  <si>
    <t>Orgone</t>
  </si>
  <si>
    <t>Time Tonight</t>
  </si>
  <si>
    <t>URC-11271-1</t>
  </si>
  <si>
    <t>Cali Fever</t>
  </si>
  <si>
    <t>URC-11272-1</t>
  </si>
  <si>
    <t>Sing A Song</t>
  </si>
  <si>
    <t>URC-11276-1</t>
  </si>
  <si>
    <t>Killion Vaults</t>
  </si>
  <si>
    <t>Music Millennium</t>
  </si>
  <si>
    <t>URC-11276-2</t>
  </si>
  <si>
    <t>URC-11279-1</t>
  </si>
  <si>
    <t>Hope And Despair</t>
  </si>
  <si>
    <t>URC-11279-2</t>
  </si>
  <si>
    <t>URC-11280-1</t>
  </si>
  <si>
    <t>Hooked Up Classics</t>
  </si>
  <si>
    <t>URC-11280-2</t>
  </si>
  <si>
    <t>URC-11282-1</t>
  </si>
  <si>
    <t>World Of Funk</t>
  </si>
  <si>
    <t>URC-11282-2</t>
  </si>
  <si>
    <t>URC-11285-0</t>
  </si>
  <si>
    <t>Jed And Lucia</t>
  </si>
  <si>
    <t>Helium EP</t>
  </si>
  <si>
    <t>URC-11286-1</t>
  </si>
  <si>
    <t>Echocentrics, The</t>
  </si>
  <si>
    <t>Sunshadows</t>
  </si>
  <si>
    <t>URC-11286-2</t>
  </si>
  <si>
    <t>URC-11292-2</t>
  </si>
  <si>
    <t>Ikebe Shakedown</t>
  </si>
  <si>
    <t>URC-11293-2</t>
  </si>
  <si>
    <t>Lee, Shawn Presents The Incredible Tabla Band</t>
  </si>
  <si>
    <t>Tabla Rock</t>
  </si>
  <si>
    <t>URC-11295-2</t>
  </si>
  <si>
    <t>These Are The Breaks</t>
  </si>
  <si>
    <t>URC-11302-1</t>
  </si>
  <si>
    <t>Reel To Reel</t>
  </si>
  <si>
    <t>URC-11302-2</t>
  </si>
  <si>
    <t>URC-11303-2</t>
  </si>
  <si>
    <t>Afro Latin Vintage Orchestra</t>
  </si>
  <si>
    <t>Last Odyssey</t>
  </si>
  <si>
    <t>URC-11305-0</t>
  </si>
  <si>
    <t>Stewart, Tommy feat. Zernell And Rahaan</t>
  </si>
  <si>
    <t>Luv N'Haight Edit Series Vol. 2: Tommy Stewart</t>
  </si>
  <si>
    <t>URC-11308-0</t>
  </si>
  <si>
    <t>The Echocentrics Remixes</t>
  </si>
  <si>
    <t>URC-11310-0</t>
  </si>
  <si>
    <t>Teru, Dandy</t>
  </si>
  <si>
    <t>Fragile Things</t>
  </si>
  <si>
    <t>URC-11312-0</t>
  </si>
  <si>
    <t>Black Renaissance feat. GB</t>
  </si>
  <si>
    <t>Luv N'Haight Edit Series Vol.4: Black Renaissance</t>
  </si>
  <si>
    <t>URC-11314-2</t>
  </si>
  <si>
    <t>Adventures</t>
  </si>
  <si>
    <t>URC-11316-0</t>
  </si>
  <si>
    <t>Bosq Of Whiskey Barons</t>
  </si>
  <si>
    <t>Movin' On b/w Keep Movin'</t>
  </si>
  <si>
    <t>URC-11323-0</t>
  </si>
  <si>
    <t>Turner Brothers feat. Paolo Scotti &amp; Giacomo Silvestri</t>
  </si>
  <si>
    <t>Luv N'Haight Edit Series Vol. 6: Turner Brothers</t>
  </si>
  <si>
    <t>URC-11327-2</t>
  </si>
  <si>
    <t>Pulsion</t>
  </si>
  <si>
    <t>Bull Moose Music</t>
  </si>
  <si>
    <t>URC-11331-7</t>
  </si>
  <si>
    <t>Twilight feat. Kon</t>
  </si>
  <si>
    <t>Luv N'Haight Edit Series Vol. 7: Twilight</t>
  </si>
  <si>
    <t>URC-11336-2</t>
  </si>
  <si>
    <t>Brownout Presents Brown Sabbath</t>
  </si>
  <si>
    <t>URC-15011-2</t>
  </si>
  <si>
    <t>Matos, Bobby</t>
  </si>
  <si>
    <t>Bobby Matos Sessions</t>
  </si>
  <si>
    <t>URC-15015-2</t>
  </si>
  <si>
    <t>Vazquez, Papo</t>
  </si>
  <si>
    <t>At The Point V. One</t>
  </si>
  <si>
    <t>URC-15016-2</t>
  </si>
  <si>
    <t>At The Point V. Two</t>
  </si>
  <si>
    <t>URC-15019-2</t>
  </si>
  <si>
    <t>Cuban Roots</t>
  </si>
  <si>
    <t>Cuban Roots Revisited</t>
  </si>
  <si>
    <t>URC-15021-2</t>
  </si>
  <si>
    <t>Pucho And The Latin Soul Brother</t>
  </si>
  <si>
    <t>Caliente Con Soul</t>
  </si>
  <si>
    <t>URC-15024-2</t>
  </si>
  <si>
    <t>Aguabella, Francisco</t>
  </si>
  <si>
    <t>H20</t>
  </si>
  <si>
    <t>URC-15028-1</t>
  </si>
  <si>
    <t>Costanzo, Jack</t>
  </si>
  <si>
    <t>Back From Havana</t>
  </si>
  <si>
    <t>URC-15028-2</t>
  </si>
  <si>
    <t>URC-15031-2</t>
  </si>
  <si>
    <t>Armando, Ray</t>
  </si>
  <si>
    <t>Mallet Hands</t>
  </si>
  <si>
    <t>URC-15032-1</t>
  </si>
  <si>
    <t>Pike, Dave</t>
  </si>
  <si>
    <t>Peligroso</t>
  </si>
  <si>
    <t>URC-15033-2</t>
  </si>
  <si>
    <t>Viva Cubop 2</t>
  </si>
  <si>
    <t>URC-15037-2</t>
  </si>
  <si>
    <t>Scorching The Skins</t>
  </si>
  <si>
    <t>URC-15039-2</t>
  </si>
  <si>
    <t>Snowboy And The Latin Section</t>
  </si>
  <si>
    <t>Para Puente</t>
  </si>
  <si>
    <t>URC-15041-2</t>
  </si>
  <si>
    <t>Carnival In San Juan</t>
  </si>
  <si>
    <t>URC-15043-2</t>
  </si>
  <si>
    <t>Best Of Bobby Matos</t>
  </si>
  <si>
    <t>URC-15044-2</t>
  </si>
  <si>
    <t>Blas, Johnny</t>
  </si>
  <si>
    <t>Indestructble Spirit</t>
  </si>
  <si>
    <t>Sales Total</t>
  </si>
  <si>
    <t>Returns Total</t>
  </si>
  <si>
    <t>Net</t>
  </si>
  <si>
    <t>Digital Sales</t>
  </si>
  <si>
    <t>Advances and Adjustments</t>
  </si>
  <si>
    <t>Physical Chargebacks</t>
  </si>
  <si>
    <t>Digital Chargebacks</t>
  </si>
  <si>
    <t>Distributed Domestic Gross Statement</t>
  </si>
  <si>
    <t>11/2014</t>
  </si>
  <si>
    <t>Ubiquity Recordings, Inc.,1010 West 17th Street,Costa Mesa,CA,92627</t>
  </si>
  <si>
    <t>US Dollars $</t>
  </si>
  <si>
    <t>Physical Sales</t>
  </si>
  <si>
    <t>US Sales</t>
  </si>
  <si>
    <t>Foreign Sales</t>
  </si>
  <si>
    <t>Adjusted Net Sales</t>
  </si>
  <si>
    <t>Sales</t>
  </si>
  <si>
    <t>Returns</t>
  </si>
  <si>
    <t>Total Net Sales</t>
  </si>
  <si>
    <t>Adjustments</t>
  </si>
  <si>
    <t>Mechanical Deductions</t>
  </si>
  <si>
    <t>Adjustments Total</t>
  </si>
  <si>
    <t>Dist. Fee &amp; Recharges</t>
  </si>
  <si>
    <t>Total Reserves Held</t>
  </si>
  <si>
    <t>Total Reserves Released</t>
  </si>
  <si>
    <t>Amount Due To/(From)</t>
  </si>
  <si>
    <t>Reserves Schedule</t>
  </si>
  <si>
    <t>Statement Month</t>
  </si>
  <si>
    <t>Amount Held</t>
  </si>
  <si>
    <t>Amount Released</t>
  </si>
  <si>
    <t>Totals</t>
  </si>
  <si>
    <t>Foreign Sales Details</t>
  </si>
</sst>
</file>

<file path=xl/styles.xml><?xml version="1.0" encoding="utf-8"?>
<styleSheet xmlns="http://schemas.openxmlformats.org/spreadsheetml/2006/main">
  <numFmts count="3">
    <numFmt numFmtId="164" formatCode="mmm\-yy;@"/>
    <numFmt numFmtId="165" formatCode="#,##0;[Red]\(#,##0\)"/>
    <numFmt numFmtId="166" formatCode="&quot;$&quot;#,##0.00;[Red]\(&quot;$&quot;#,##0.00\)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A53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0" borderId="0" xfId="0" quotePrefix="1"/>
    <xf numFmtId="0" fontId="2" fillId="0" borderId="0" xfId="0" quotePrefix="1" applyFont="1"/>
    <xf numFmtId="0" fontId="3" fillId="0" borderId="1" xfId="0" quotePrefix="1" applyFont="1" applyBorder="1"/>
    <xf numFmtId="0" fontId="2" fillId="0" borderId="0" xfId="0" applyFont="1"/>
    <xf numFmtId="164" fontId="2" fillId="0" borderId="0" xfId="0" applyNumberFormat="1" applyFont="1"/>
    <xf numFmtId="1" fontId="2" fillId="0" borderId="0" xfId="0" quotePrefix="1" applyNumberFormat="1" applyFont="1"/>
    <xf numFmtId="1" fontId="2" fillId="0" borderId="0" xfId="0" applyNumberFormat="1" applyFont="1"/>
    <xf numFmtId="165" fontId="2" fillId="0" borderId="0" xfId="0" applyNumberFormat="1" applyFont="1"/>
    <xf numFmtId="10" fontId="2" fillId="0" borderId="0" xfId="0" applyNumberFormat="1" applyFont="1"/>
    <xf numFmtId="0" fontId="1" fillId="0" borderId="0" xfId="0" quotePrefix="1" applyFont="1"/>
    <xf numFmtId="166" fontId="2" fillId="0" borderId="0" xfId="0" applyNumberFormat="1" applyFont="1"/>
    <xf numFmtId="166" fontId="1" fillId="0" borderId="0" xfId="0" applyNumberFormat="1" applyFont="1"/>
    <xf numFmtId="166" fontId="0" fillId="0" borderId="0" xfId="0" applyNumberFormat="1"/>
    <xf numFmtId="166" fontId="1" fillId="0" borderId="2" xfId="0" applyNumberFormat="1" applyFont="1" applyBorder="1"/>
    <xf numFmtId="166" fontId="1" fillId="0" borderId="3" xfId="0" applyNumberFormat="1" applyFont="1" applyBorder="1"/>
    <xf numFmtId="0" fontId="1" fillId="0" borderId="4" xfId="0" quotePrefix="1" applyFont="1" applyBorder="1"/>
    <xf numFmtId="0" fontId="1" fillId="0" borderId="4" xfId="0" applyFont="1" applyBorder="1"/>
    <xf numFmtId="17" fontId="0" fillId="0" borderId="0" xfId="0" applyNumberFormat="1"/>
    <xf numFmtId="0" fontId="1" fillId="0" borderId="5" xfId="0" applyFont="1" applyBorder="1"/>
    <xf numFmtId="0" fontId="1" fillId="0" borderId="5" xfId="0" quotePrefix="1" applyFont="1" applyBorder="1" applyAlignment="1">
      <alignment horizontal="right"/>
    </xf>
    <xf numFmtId="166" fontId="1" fillId="0" borderId="5" xfId="0" applyNumberFormat="1" applyFont="1" applyBorder="1"/>
    <xf numFmtId="0" fontId="4" fillId="0" borderId="0" xfId="0" quotePrefix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4" fillId="0" borderId="0" xfId="0" quotePrefix="1" applyFont="1" applyAlignment="1">
      <alignment horizontal="right"/>
    </xf>
    <xf numFmtId="0" fontId="4" fillId="0" borderId="0" xfId="0" applyFont="1" applyAlignment="1">
      <alignment horizontal="right"/>
    </xf>
    <xf numFmtId="0" fontId="7" fillId="0" borderId="0" xfId="0" quotePrefix="1" applyFont="1" applyAlignment="1">
      <alignment horizontal="right"/>
    </xf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590550</xdr:colOff>
      <xdr:row>3</xdr:row>
      <xdr:rowOff>76200</xdr:rowOff>
    </xdr:to>
    <xdr:pic>
      <xdr:nvPicPr>
        <xdr:cNvPr id="7174" name="Picture 1" descr="TheOrchardLogo.bmp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7811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1776413</xdr:colOff>
      <xdr:row>3</xdr:row>
      <xdr:rowOff>85725</xdr:rowOff>
    </xdr:to>
    <xdr:pic>
      <xdr:nvPicPr>
        <xdr:cNvPr id="1030" name="Picture 1" descr="TheOrchardLogo.bmp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77165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742950</xdr:colOff>
      <xdr:row>3</xdr:row>
      <xdr:rowOff>85725</xdr:rowOff>
    </xdr:to>
    <xdr:pic>
      <xdr:nvPicPr>
        <xdr:cNvPr id="2" name="Picture 1" descr="TheOrchardLogo.bmp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77165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heOrchard_NovemberStatemen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abel DS"/>
      <sheetName val="US Sales Details"/>
      <sheetName val="Foreign Sales Details"/>
      <sheetName val="Digital Sales"/>
      <sheetName val="Advances and Adjustments"/>
      <sheetName val="Physical Chargebacks"/>
      <sheetName val="Digital Chargebacks"/>
      <sheetName val="Historical Summary"/>
    </sheetNames>
    <sheetDataSet>
      <sheetData sheetId="0">
        <row r="4">
          <cell r="C4" t="str">
            <v>11/2014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workbookViewId="0">
      <selection activeCell="D21" sqref="D21"/>
    </sheetView>
  </sheetViews>
  <sheetFormatPr defaultColWidth="8.85546875" defaultRowHeight="15"/>
  <cols>
    <col min="1" max="1" width="17.85546875" bestFit="1" customWidth="1"/>
    <col min="2" max="2" width="25.28515625" bestFit="1" customWidth="1"/>
    <col min="3" max="3" width="12.7109375" bestFit="1" customWidth="1"/>
    <col min="4" max="4" width="11.28515625" bestFit="1" customWidth="1"/>
    <col min="5" max="5" width="16.85546875" bestFit="1" customWidth="1"/>
    <col min="8" max="10" width="10.7109375" customWidth="1"/>
  </cols>
  <sheetData>
    <row r="1" spans="1:10" ht="18">
      <c r="H1" s="23" t="s">
        <v>0</v>
      </c>
      <c r="I1" s="24"/>
      <c r="J1" s="24"/>
    </row>
    <row r="2" spans="1:10">
      <c r="H2" s="27" t="s">
        <v>335</v>
      </c>
      <c r="I2" s="28"/>
      <c r="J2" s="28"/>
    </row>
    <row r="3" spans="1:10" ht="15.75">
      <c r="C3" s="25" t="s">
        <v>333</v>
      </c>
      <c r="D3" s="26"/>
      <c r="E3" s="26"/>
      <c r="F3" s="26"/>
      <c r="G3" s="26"/>
      <c r="H3" s="28"/>
      <c r="I3" s="28"/>
      <c r="J3" s="28"/>
    </row>
    <row r="4" spans="1:10" ht="15.75">
      <c r="C4" s="25" t="s">
        <v>334</v>
      </c>
      <c r="D4" s="26"/>
      <c r="E4" s="26"/>
      <c r="F4" s="26"/>
      <c r="G4" s="26"/>
      <c r="H4" s="28"/>
      <c r="I4" s="28"/>
      <c r="J4" s="28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>
      <c r="D7" s="2" t="s">
        <v>336</v>
      </c>
    </row>
    <row r="8" spans="1:10">
      <c r="B8" s="11" t="s">
        <v>337</v>
      </c>
    </row>
    <row r="9" spans="1:10">
      <c r="B9" s="2" t="s">
        <v>338</v>
      </c>
      <c r="D9" s="14">
        <f>'US Sales Details'!H216</f>
        <v>3327.4500000000007</v>
      </c>
    </row>
    <row r="10" spans="1:10">
      <c r="B10" s="2" t="s">
        <v>339</v>
      </c>
      <c r="D10" s="14" t="e">
        <f>#REF!</f>
        <v>#REF!</v>
      </c>
    </row>
    <row r="11" spans="1:10">
      <c r="B11" s="2" t="s">
        <v>11</v>
      </c>
      <c r="D11" s="14" t="e">
        <f>'US Sales Details'!J221+#REF!</f>
        <v>#REF!</v>
      </c>
    </row>
    <row r="12" spans="1:10">
      <c r="B12" s="11" t="s">
        <v>340</v>
      </c>
      <c r="D12" s="15" t="e">
        <f>SUM(D9:D11)</f>
        <v>#REF!</v>
      </c>
    </row>
    <row r="13" spans="1:10">
      <c r="D13" s="14"/>
    </row>
    <row r="14" spans="1:10">
      <c r="B14" s="11" t="s">
        <v>329</v>
      </c>
      <c r="D14" s="14"/>
    </row>
    <row r="15" spans="1:10">
      <c r="B15" s="2" t="s">
        <v>341</v>
      </c>
      <c r="D15" s="14" t="e">
        <f>#REF!</f>
        <v>#REF!</v>
      </c>
    </row>
    <row r="16" spans="1:10">
      <c r="B16" s="2" t="s">
        <v>11</v>
      </c>
      <c r="D16" s="14" t="e">
        <f>#REF!</f>
        <v>#REF!</v>
      </c>
    </row>
    <row r="17" spans="2:4">
      <c r="B17" s="11" t="s">
        <v>340</v>
      </c>
      <c r="D17" s="15" t="e">
        <f>SUM(D15:D16)</f>
        <v>#REF!</v>
      </c>
    </row>
    <row r="18" spans="2:4">
      <c r="D18" s="14"/>
    </row>
    <row r="19" spans="2:4">
      <c r="B19" s="11" t="s">
        <v>342</v>
      </c>
      <c r="D19" s="15" t="e">
        <f>'US Sales Details'!H219+#REF!+#REF!</f>
        <v>#REF!</v>
      </c>
    </row>
    <row r="20" spans="2:4">
      <c r="D20" s="14"/>
    </row>
    <row r="21" spans="2:4">
      <c r="B21" s="11" t="s">
        <v>343</v>
      </c>
      <c r="D21" s="15" t="e">
        <f>SUM(D12,D17)</f>
        <v>#REF!</v>
      </c>
    </row>
    <row r="22" spans="2:4">
      <c r="D22" s="14"/>
    </row>
    <row r="23" spans="2:4">
      <c r="D23" s="14"/>
    </row>
    <row r="24" spans="2:4">
      <c r="B24" s="11" t="s">
        <v>344</v>
      </c>
      <c r="D24" s="14"/>
    </row>
    <row r="25" spans="2:4">
      <c r="B25" s="2" t="s">
        <v>330</v>
      </c>
      <c r="D25" s="14" t="e">
        <f>#REF!</f>
        <v>#REF!</v>
      </c>
    </row>
    <row r="26" spans="2:4">
      <c r="B26" s="2" t="s">
        <v>331</v>
      </c>
      <c r="D26" s="14" t="e">
        <f>#REF!</f>
        <v>#REF!</v>
      </c>
    </row>
    <row r="27" spans="2:4">
      <c r="B27" s="2" t="s">
        <v>332</v>
      </c>
      <c r="D27" s="14" t="e">
        <f>#REF!</f>
        <v>#REF!</v>
      </c>
    </row>
    <row r="28" spans="2:4">
      <c r="B28" s="2" t="s">
        <v>345</v>
      </c>
      <c r="D28" s="14" t="e">
        <f>#REF!</f>
        <v>#REF!</v>
      </c>
    </row>
    <row r="29" spans="2:4">
      <c r="D29" s="14"/>
    </row>
    <row r="30" spans="2:4">
      <c r="B30" s="11" t="s">
        <v>346</v>
      </c>
      <c r="D30" s="15" t="e">
        <f>SUM(D25:D28)</f>
        <v>#REF!</v>
      </c>
    </row>
    <row r="31" spans="2:4">
      <c r="D31" s="14"/>
    </row>
    <row r="32" spans="2:4">
      <c r="B32" s="11" t="s">
        <v>347</v>
      </c>
      <c r="D32" s="15" t="e">
        <f>SUM(D11,D16,D30)</f>
        <v>#REF!</v>
      </c>
    </row>
    <row r="33" spans="1:10">
      <c r="B33" s="11" t="s">
        <v>348</v>
      </c>
      <c r="D33" s="15">
        <f>C42</f>
        <v>-471.35199999999998</v>
      </c>
    </row>
    <row r="34" spans="1:10">
      <c r="B34" s="11" t="s">
        <v>349</v>
      </c>
      <c r="D34" s="15">
        <f>E42</f>
        <v>0</v>
      </c>
    </row>
    <row r="35" spans="1:10">
      <c r="D35" s="14"/>
    </row>
    <row r="36" spans="1:10" ht="15.75" thickBot="1">
      <c r="B36" s="11" t="s">
        <v>350</v>
      </c>
      <c r="D36" s="16" t="e">
        <f>D21+D30+D19+D33+D34</f>
        <v>#REF!</v>
      </c>
    </row>
    <row r="37" spans="1:10" ht="15.75" thickTop="1"/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1" t="s">
        <v>351</v>
      </c>
    </row>
    <row r="40" spans="1:10" ht="15.75" thickBot="1">
      <c r="A40" s="17" t="s">
        <v>352</v>
      </c>
      <c r="B40" s="18"/>
      <c r="C40" s="17" t="s">
        <v>353</v>
      </c>
      <c r="D40" s="18"/>
      <c r="E40" s="17" t="s">
        <v>354</v>
      </c>
      <c r="F40" s="18"/>
      <c r="G40" s="18"/>
      <c r="H40" s="18"/>
      <c r="I40" s="18"/>
      <c r="J40" s="18"/>
    </row>
    <row r="41" spans="1:10" ht="15.75" thickTop="1">
      <c r="A41" s="19">
        <v>41913</v>
      </c>
      <c r="C41" s="14">
        <v>-17.306000000000001</v>
      </c>
      <c r="E41" s="14">
        <v>0</v>
      </c>
    </row>
    <row r="42" spans="1:10" ht="15.75" thickBot="1">
      <c r="A42" s="19">
        <v>41944</v>
      </c>
      <c r="C42" s="14">
        <v>-471.35199999999998</v>
      </c>
      <c r="E42" s="14">
        <v>0</v>
      </c>
    </row>
    <row r="43" spans="1:10">
      <c r="A43" s="20"/>
      <c r="B43" s="21" t="s">
        <v>355</v>
      </c>
      <c r="C43" s="22">
        <f>SUM(C41:C42)</f>
        <v>-488.65799999999996</v>
      </c>
      <c r="D43" s="20"/>
      <c r="E43" s="22">
        <f>SUM(E41:E42)</f>
        <v>0</v>
      </c>
      <c r="F43" s="20"/>
      <c r="G43" s="20"/>
      <c r="H43" s="20"/>
      <c r="I43" s="20"/>
      <c r="J43" s="20"/>
    </row>
  </sheetData>
  <mergeCells count="4">
    <mergeCell ref="H1:J1"/>
    <mergeCell ref="C3:G3"/>
    <mergeCell ref="C4:G4"/>
    <mergeCell ref="H2:J4"/>
  </mergeCells>
  <pageMargins left="0.7" right="0.7" top="0.75" bottom="0.75" header="0.3" footer="0.3"/>
  <pageSetup paperSize="0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21"/>
  <sheetViews>
    <sheetView tabSelected="1" zoomScale="80" zoomScaleNormal="80" workbookViewId="0">
      <pane ySplit="6" topLeftCell="A188" activePane="bottomLeft" state="frozen"/>
      <selection pane="bottomLeft" activeCell="A6" sqref="A6"/>
    </sheetView>
  </sheetViews>
  <sheetFormatPr defaultColWidth="8.85546875" defaultRowHeight="15"/>
  <cols>
    <col min="1" max="1" width="33.140625" customWidth="1"/>
    <col min="2" max="2" width="14.7109375" bestFit="1" customWidth="1"/>
    <col min="3" max="3" width="16.140625" customWidth="1"/>
    <col min="4" max="4" width="49.140625" bestFit="1" customWidth="1"/>
    <col min="5" max="5" width="66.140625" bestFit="1" customWidth="1"/>
    <col min="6" max="6" width="12.7109375" bestFit="1" customWidth="1"/>
    <col min="7" max="7" width="9.7109375" bestFit="1" customWidth="1"/>
    <col min="8" max="8" width="14.42578125" bestFit="1" customWidth="1"/>
    <col min="9" max="9" width="14.85546875" bestFit="1" customWidth="1"/>
    <col min="10" max="10" width="15.42578125" customWidth="1"/>
    <col min="11" max="11" width="11.85546875" customWidth="1"/>
    <col min="12" max="12" width="13.85546875" customWidth="1"/>
  </cols>
  <sheetData>
    <row r="1" spans="1:12">
      <c r="J1" s="29" t="s">
        <v>0</v>
      </c>
      <c r="K1" s="30"/>
      <c r="L1" s="30"/>
    </row>
    <row r="2" spans="1:12">
      <c r="J2" s="30"/>
      <c r="K2" s="30"/>
      <c r="L2" s="30"/>
    </row>
    <row r="3" spans="1:12" ht="18">
      <c r="J3" s="31" t="s">
        <v>1</v>
      </c>
      <c r="K3" s="32"/>
      <c r="L3" s="32"/>
    </row>
    <row r="4" spans="1:12">
      <c r="J4" s="33" t="str">
        <f>'Label DS'!$C$4</f>
        <v>11/2014</v>
      </c>
      <c r="K4" s="33"/>
      <c r="L4" s="33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  <c r="K6" s="4" t="s">
        <v>12</v>
      </c>
      <c r="L6" s="4" t="s">
        <v>13</v>
      </c>
    </row>
    <row r="7" spans="1:12">
      <c r="A7" s="3" t="s">
        <v>14</v>
      </c>
      <c r="B7" s="6">
        <v>41950</v>
      </c>
      <c r="C7" s="7" t="s">
        <v>15</v>
      </c>
      <c r="D7" s="3" t="s">
        <v>16</v>
      </c>
      <c r="E7" s="3" t="s">
        <v>17</v>
      </c>
      <c r="F7" s="9">
        <v>1</v>
      </c>
      <c r="G7" s="5">
        <v>7.59</v>
      </c>
      <c r="H7" s="12">
        <v>7.59</v>
      </c>
      <c r="I7" s="10">
        <v>0.2</v>
      </c>
      <c r="J7" s="12">
        <v>-1.518</v>
      </c>
      <c r="K7" s="12">
        <f t="shared" ref="K7:K70" si="0">H7 + J7</f>
        <v>6.0720000000000001</v>
      </c>
      <c r="L7" s="3" t="s">
        <v>18</v>
      </c>
    </row>
    <row r="8" spans="1:12">
      <c r="A8" s="3" t="s">
        <v>14</v>
      </c>
      <c r="B8" s="6">
        <v>41955</v>
      </c>
      <c r="C8" s="7" t="s">
        <v>19</v>
      </c>
      <c r="D8" s="3" t="s">
        <v>20</v>
      </c>
      <c r="E8" s="3" t="s">
        <v>21</v>
      </c>
      <c r="F8" s="9">
        <v>2</v>
      </c>
      <c r="G8" s="5">
        <v>7.19</v>
      </c>
      <c r="H8" s="12">
        <v>14.38</v>
      </c>
      <c r="I8" s="10">
        <v>0.2</v>
      </c>
      <c r="J8" s="12">
        <v>-2.8759999999999999</v>
      </c>
      <c r="K8" s="12">
        <f t="shared" si="0"/>
        <v>11.504000000000001</v>
      </c>
      <c r="L8" s="3" t="s">
        <v>18</v>
      </c>
    </row>
    <row r="9" spans="1:12">
      <c r="A9" s="3" t="s">
        <v>14</v>
      </c>
      <c r="B9" s="6">
        <v>41955</v>
      </c>
      <c r="C9" s="7" t="s">
        <v>22</v>
      </c>
      <c r="D9" s="3" t="s">
        <v>16</v>
      </c>
      <c r="E9" s="3" t="s">
        <v>23</v>
      </c>
      <c r="F9" s="9">
        <v>5</v>
      </c>
      <c r="G9" s="5">
        <v>7.59</v>
      </c>
      <c r="H9" s="12">
        <v>37.950000000000003</v>
      </c>
      <c r="I9" s="10">
        <v>0.2</v>
      </c>
      <c r="J9" s="12">
        <v>-7.59</v>
      </c>
      <c r="K9" s="12">
        <f t="shared" si="0"/>
        <v>30.360000000000003</v>
      </c>
      <c r="L9" s="3" t="s">
        <v>18</v>
      </c>
    </row>
    <row r="10" spans="1:12">
      <c r="A10" s="3" t="s">
        <v>14</v>
      </c>
      <c r="B10" s="6">
        <v>41955</v>
      </c>
      <c r="C10" s="7" t="s">
        <v>24</v>
      </c>
      <c r="D10" s="3" t="s">
        <v>16</v>
      </c>
      <c r="E10" s="3" t="s">
        <v>25</v>
      </c>
      <c r="F10" s="9">
        <v>1</v>
      </c>
      <c r="G10" s="5">
        <v>1.71</v>
      </c>
      <c r="H10" s="12">
        <v>1.71</v>
      </c>
      <c r="I10" s="10">
        <v>0.2</v>
      </c>
      <c r="J10" s="12">
        <v>-0.34200000000000003</v>
      </c>
      <c r="K10" s="12">
        <f t="shared" si="0"/>
        <v>1.3679999999999999</v>
      </c>
      <c r="L10" s="3" t="s">
        <v>18</v>
      </c>
    </row>
    <row r="11" spans="1:12">
      <c r="A11" s="3" t="s">
        <v>26</v>
      </c>
      <c r="B11" s="6">
        <v>41967</v>
      </c>
      <c r="C11" s="7" t="s">
        <v>24</v>
      </c>
      <c r="D11" s="3" t="s">
        <v>16</v>
      </c>
      <c r="E11" s="3" t="s">
        <v>25</v>
      </c>
      <c r="F11" s="9">
        <v>1</v>
      </c>
      <c r="G11" s="5">
        <v>1.62</v>
      </c>
      <c r="H11" s="12">
        <v>1.62</v>
      </c>
      <c r="I11" s="10">
        <v>0.2</v>
      </c>
      <c r="J11" s="12">
        <v>-0.32400000000000001</v>
      </c>
      <c r="K11" s="12">
        <f t="shared" si="0"/>
        <v>1.296</v>
      </c>
      <c r="L11" s="3" t="s">
        <v>18</v>
      </c>
    </row>
    <row r="12" spans="1:12">
      <c r="A12" s="3" t="s">
        <v>14</v>
      </c>
      <c r="B12" s="6">
        <v>41955</v>
      </c>
      <c r="C12" s="7" t="s">
        <v>27</v>
      </c>
      <c r="D12" s="3" t="s">
        <v>16</v>
      </c>
      <c r="E12" s="3" t="s">
        <v>28</v>
      </c>
      <c r="F12" s="9">
        <v>2</v>
      </c>
      <c r="G12" s="5">
        <v>2.52</v>
      </c>
      <c r="H12" s="12">
        <v>5.04</v>
      </c>
      <c r="I12" s="10">
        <v>0.2</v>
      </c>
      <c r="J12" s="12">
        <v>-1.008</v>
      </c>
      <c r="K12" s="12">
        <f t="shared" si="0"/>
        <v>4.032</v>
      </c>
      <c r="L12" s="3" t="s">
        <v>18</v>
      </c>
    </row>
    <row r="13" spans="1:12">
      <c r="A13" s="3" t="s">
        <v>14</v>
      </c>
      <c r="B13" s="6">
        <v>41961</v>
      </c>
      <c r="C13" s="7" t="s">
        <v>27</v>
      </c>
      <c r="D13" s="3" t="s">
        <v>16</v>
      </c>
      <c r="E13" s="3" t="s">
        <v>28</v>
      </c>
      <c r="F13" s="9">
        <v>7</v>
      </c>
      <c r="G13" s="5">
        <v>2.52</v>
      </c>
      <c r="H13" s="12">
        <v>17.64</v>
      </c>
      <c r="I13" s="10">
        <v>0.2</v>
      </c>
      <c r="J13" s="12">
        <v>-3.528</v>
      </c>
      <c r="K13" s="12">
        <f t="shared" si="0"/>
        <v>14.112</v>
      </c>
      <c r="L13" s="3" t="s">
        <v>18</v>
      </c>
    </row>
    <row r="14" spans="1:12">
      <c r="A14" s="3" t="s">
        <v>26</v>
      </c>
      <c r="B14" s="6">
        <v>41967</v>
      </c>
      <c r="C14" s="7" t="s">
        <v>27</v>
      </c>
      <c r="D14" s="3" t="s">
        <v>16</v>
      </c>
      <c r="E14" s="3" t="s">
        <v>28</v>
      </c>
      <c r="F14" s="9">
        <v>1</v>
      </c>
      <c r="G14" s="5">
        <v>2.39</v>
      </c>
      <c r="H14" s="12">
        <v>2.39</v>
      </c>
      <c r="I14" s="10">
        <v>0.2</v>
      </c>
      <c r="J14" s="12">
        <v>-0.47799999999999998</v>
      </c>
      <c r="K14" s="12">
        <f t="shared" si="0"/>
        <v>1.9120000000000001</v>
      </c>
      <c r="L14" s="3" t="s">
        <v>18</v>
      </c>
    </row>
    <row r="15" spans="1:12">
      <c r="A15" s="3" t="s">
        <v>14</v>
      </c>
      <c r="B15" s="6">
        <v>41957</v>
      </c>
      <c r="C15" s="7" t="s">
        <v>29</v>
      </c>
      <c r="D15" s="3" t="s">
        <v>30</v>
      </c>
      <c r="E15" s="3" t="s">
        <v>31</v>
      </c>
      <c r="F15" s="9">
        <v>1</v>
      </c>
      <c r="G15" s="5">
        <v>11.44</v>
      </c>
      <c r="H15" s="12">
        <v>11.44</v>
      </c>
      <c r="I15" s="10">
        <v>0.2</v>
      </c>
      <c r="J15" s="12">
        <v>-2.2879999999999998</v>
      </c>
      <c r="K15" s="12">
        <f t="shared" si="0"/>
        <v>9.1519999999999992</v>
      </c>
      <c r="L15" s="3" t="s">
        <v>18</v>
      </c>
    </row>
    <row r="16" spans="1:12">
      <c r="A16" s="3" t="s">
        <v>14</v>
      </c>
      <c r="B16" s="6">
        <v>41957</v>
      </c>
      <c r="C16" s="7" t="s">
        <v>32</v>
      </c>
      <c r="D16" s="3" t="s">
        <v>33</v>
      </c>
      <c r="E16" s="3" t="s">
        <v>34</v>
      </c>
      <c r="F16" s="9">
        <v>1</v>
      </c>
      <c r="G16" s="5">
        <v>7.59</v>
      </c>
      <c r="H16" s="12">
        <v>7.59</v>
      </c>
      <c r="I16" s="10">
        <v>0.2</v>
      </c>
      <c r="J16" s="12">
        <v>-1.518</v>
      </c>
      <c r="K16" s="12">
        <f t="shared" si="0"/>
        <v>6.0720000000000001</v>
      </c>
      <c r="L16" s="3" t="s">
        <v>18</v>
      </c>
    </row>
    <row r="17" spans="1:12">
      <c r="A17" s="3" t="s">
        <v>35</v>
      </c>
      <c r="B17" s="6">
        <v>41961</v>
      </c>
      <c r="C17" s="7" t="s">
        <v>36</v>
      </c>
      <c r="D17" s="3" t="s">
        <v>37</v>
      </c>
      <c r="E17" s="3" t="s">
        <v>38</v>
      </c>
      <c r="F17" s="9">
        <v>6</v>
      </c>
      <c r="G17" s="5">
        <v>8.18</v>
      </c>
      <c r="H17" s="12">
        <v>49.08</v>
      </c>
      <c r="I17" s="10">
        <v>0.2</v>
      </c>
      <c r="J17" s="12">
        <v>-9.8160000000000007</v>
      </c>
      <c r="K17" s="12">
        <f t="shared" si="0"/>
        <v>39.263999999999996</v>
      </c>
      <c r="L17" s="3" t="s">
        <v>18</v>
      </c>
    </row>
    <row r="18" spans="1:12">
      <c r="A18" s="3" t="s">
        <v>14</v>
      </c>
      <c r="B18" s="6">
        <v>41955</v>
      </c>
      <c r="C18" s="7" t="s">
        <v>39</v>
      </c>
      <c r="D18" s="3" t="s">
        <v>40</v>
      </c>
      <c r="E18" s="3" t="s">
        <v>41</v>
      </c>
      <c r="F18" s="9">
        <v>2</v>
      </c>
      <c r="G18" s="5">
        <v>10.84</v>
      </c>
      <c r="H18" s="12">
        <v>21.68</v>
      </c>
      <c r="I18" s="10">
        <v>0.2</v>
      </c>
      <c r="J18" s="12">
        <v>-4.3360000000000003</v>
      </c>
      <c r="K18" s="12">
        <f t="shared" si="0"/>
        <v>17.344000000000001</v>
      </c>
      <c r="L18" s="3" t="s">
        <v>18</v>
      </c>
    </row>
    <row r="19" spans="1:12">
      <c r="A19" s="3" t="s">
        <v>14</v>
      </c>
      <c r="B19" s="6">
        <v>41963</v>
      </c>
      <c r="C19" s="7" t="s">
        <v>42</v>
      </c>
      <c r="D19" s="3" t="s">
        <v>43</v>
      </c>
      <c r="E19" s="3" t="s">
        <v>43</v>
      </c>
      <c r="F19" s="9">
        <v>1</v>
      </c>
      <c r="G19" s="5">
        <v>8.64</v>
      </c>
      <c r="H19" s="12">
        <v>8.64</v>
      </c>
      <c r="I19" s="10">
        <v>0.2</v>
      </c>
      <c r="J19" s="12">
        <v>-1.728</v>
      </c>
      <c r="K19" s="12">
        <f t="shared" si="0"/>
        <v>6.9120000000000008</v>
      </c>
      <c r="L19" s="3" t="s">
        <v>18</v>
      </c>
    </row>
    <row r="20" spans="1:12">
      <c r="A20" s="3" t="s">
        <v>14</v>
      </c>
      <c r="B20" s="6">
        <v>41961</v>
      </c>
      <c r="C20" s="7" t="s">
        <v>44</v>
      </c>
      <c r="D20" s="3" t="s">
        <v>45</v>
      </c>
      <c r="E20" s="3" t="s">
        <v>46</v>
      </c>
      <c r="F20" s="9">
        <v>1</v>
      </c>
      <c r="G20" s="5">
        <v>8.64</v>
      </c>
      <c r="H20" s="12">
        <v>8.64</v>
      </c>
      <c r="I20" s="10">
        <v>0.2</v>
      </c>
      <c r="J20" s="12">
        <v>-1.728</v>
      </c>
      <c r="K20" s="12">
        <f t="shared" si="0"/>
        <v>6.9120000000000008</v>
      </c>
      <c r="L20" s="3" t="s">
        <v>18</v>
      </c>
    </row>
    <row r="21" spans="1:12">
      <c r="A21" s="3" t="s">
        <v>14</v>
      </c>
      <c r="B21" s="6">
        <v>41955</v>
      </c>
      <c r="C21" s="7" t="s">
        <v>47</v>
      </c>
      <c r="D21" s="3" t="s">
        <v>48</v>
      </c>
      <c r="E21" s="3" t="s">
        <v>49</v>
      </c>
      <c r="F21" s="9">
        <v>1</v>
      </c>
      <c r="G21" s="5">
        <v>8.64</v>
      </c>
      <c r="H21" s="12">
        <v>8.64</v>
      </c>
      <c r="I21" s="10">
        <v>0.2</v>
      </c>
      <c r="J21" s="12">
        <v>-1.728</v>
      </c>
      <c r="K21" s="12">
        <f t="shared" si="0"/>
        <v>6.9120000000000008</v>
      </c>
      <c r="L21" s="3" t="s">
        <v>18</v>
      </c>
    </row>
    <row r="22" spans="1:12">
      <c r="A22" s="3" t="s">
        <v>14</v>
      </c>
      <c r="B22" s="6">
        <v>41955</v>
      </c>
      <c r="C22" s="7" t="s">
        <v>47</v>
      </c>
      <c r="D22" s="3" t="s">
        <v>48</v>
      </c>
      <c r="E22" s="3" t="s">
        <v>49</v>
      </c>
      <c r="F22" s="9">
        <v>1</v>
      </c>
      <c r="G22" s="5">
        <v>8.64</v>
      </c>
      <c r="H22" s="12">
        <v>8.64</v>
      </c>
      <c r="I22" s="10">
        <v>0.2</v>
      </c>
      <c r="J22" s="12">
        <v>-1.728</v>
      </c>
      <c r="K22" s="12">
        <f t="shared" si="0"/>
        <v>6.9120000000000008</v>
      </c>
      <c r="L22" s="3" t="s">
        <v>18</v>
      </c>
    </row>
    <row r="23" spans="1:12">
      <c r="A23" s="3" t="s">
        <v>50</v>
      </c>
      <c r="B23" s="6">
        <v>41957</v>
      </c>
      <c r="C23" s="7" t="s">
        <v>47</v>
      </c>
      <c r="D23" s="3" t="s">
        <v>48</v>
      </c>
      <c r="E23" s="3" t="s">
        <v>49</v>
      </c>
      <c r="F23" s="9">
        <v>1</v>
      </c>
      <c r="G23" s="5">
        <v>8.64</v>
      </c>
      <c r="H23" s="12">
        <v>8.64</v>
      </c>
      <c r="I23" s="10">
        <v>0.2</v>
      </c>
      <c r="J23" s="12">
        <v>-1.728</v>
      </c>
      <c r="K23" s="12">
        <f t="shared" si="0"/>
        <v>6.9120000000000008</v>
      </c>
      <c r="L23" s="3" t="s">
        <v>18</v>
      </c>
    </row>
    <row r="24" spans="1:12">
      <c r="A24" s="3" t="s">
        <v>14</v>
      </c>
      <c r="B24" s="6">
        <v>41949</v>
      </c>
      <c r="C24" s="7" t="s">
        <v>51</v>
      </c>
      <c r="D24" s="3" t="s">
        <v>52</v>
      </c>
      <c r="E24" s="3" t="s">
        <v>52</v>
      </c>
      <c r="F24" s="9">
        <v>1</v>
      </c>
      <c r="G24" s="5">
        <v>8.64</v>
      </c>
      <c r="H24" s="12">
        <v>8.64</v>
      </c>
      <c r="I24" s="10">
        <v>0.2</v>
      </c>
      <c r="J24" s="12">
        <v>-1.728</v>
      </c>
      <c r="K24" s="12">
        <f t="shared" si="0"/>
        <v>6.9120000000000008</v>
      </c>
      <c r="L24" s="3" t="s">
        <v>18</v>
      </c>
    </row>
    <row r="25" spans="1:12">
      <c r="A25" s="3" t="s">
        <v>14</v>
      </c>
      <c r="B25" s="6">
        <v>41950</v>
      </c>
      <c r="C25" s="7" t="s">
        <v>51</v>
      </c>
      <c r="D25" s="3" t="s">
        <v>52</v>
      </c>
      <c r="E25" s="3" t="s">
        <v>52</v>
      </c>
      <c r="F25" s="9">
        <v>1</v>
      </c>
      <c r="G25" s="5">
        <v>8.18</v>
      </c>
      <c r="H25" s="12">
        <v>8.18</v>
      </c>
      <c r="I25" s="10">
        <v>0.2</v>
      </c>
      <c r="J25" s="12">
        <v>-1.6359999999999999</v>
      </c>
      <c r="K25" s="12">
        <f t="shared" si="0"/>
        <v>6.5439999999999996</v>
      </c>
      <c r="L25" s="3" t="s">
        <v>18</v>
      </c>
    </row>
    <row r="26" spans="1:12">
      <c r="A26" s="3" t="s">
        <v>50</v>
      </c>
      <c r="B26" s="6">
        <v>41967</v>
      </c>
      <c r="C26" s="7" t="s">
        <v>53</v>
      </c>
      <c r="D26" s="3" t="s">
        <v>54</v>
      </c>
      <c r="E26" s="3" t="s">
        <v>55</v>
      </c>
      <c r="F26" s="9">
        <v>1</v>
      </c>
      <c r="G26" s="5">
        <v>8.64</v>
      </c>
      <c r="H26" s="12">
        <v>8.64</v>
      </c>
      <c r="I26" s="10">
        <v>0.2</v>
      </c>
      <c r="J26" s="12">
        <v>-1.728</v>
      </c>
      <c r="K26" s="12">
        <f t="shared" si="0"/>
        <v>6.9120000000000008</v>
      </c>
      <c r="L26" s="3" t="s">
        <v>18</v>
      </c>
    </row>
    <row r="27" spans="1:12">
      <c r="A27" s="3" t="s">
        <v>14</v>
      </c>
      <c r="B27" s="6">
        <v>41967</v>
      </c>
      <c r="C27" s="7" t="s">
        <v>53</v>
      </c>
      <c r="D27" s="3" t="s">
        <v>54</v>
      </c>
      <c r="E27" s="3" t="s">
        <v>55</v>
      </c>
      <c r="F27" s="9">
        <v>2</v>
      </c>
      <c r="G27" s="5">
        <v>8.64</v>
      </c>
      <c r="H27" s="12">
        <v>17.28</v>
      </c>
      <c r="I27" s="10">
        <v>0.2</v>
      </c>
      <c r="J27" s="12">
        <v>-3.456</v>
      </c>
      <c r="K27" s="12">
        <f t="shared" si="0"/>
        <v>13.824000000000002</v>
      </c>
      <c r="L27" s="3" t="s">
        <v>18</v>
      </c>
    </row>
    <row r="28" spans="1:12">
      <c r="A28" s="3" t="s">
        <v>14</v>
      </c>
      <c r="B28" s="6">
        <v>41967</v>
      </c>
      <c r="C28" s="7" t="s">
        <v>53</v>
      </c>
      <c r="D28" s="3" t="s">
        <v>54</v>
      </c>
      <c r="E28" s="3" t="s">
        <v>55</v>
      </c>
      <c r="F28" s="9">
        <v>1</v>
      </c>
      <c r="G28" s="5">
        <v>8.64</v>
      </c>
      <c r="H28" s="12">
        <v>8.64</v>
      </c>
      <c r="I28" s="10">
        <v>0.2</v>
      </c>
      <c r="J28" s="12">
        <v>-1.728</v>
      </c>
      <c r="K28" s="12">
        <f t="shared" si="0"/>
        <v>6.9120000000000008</v>
      </c>
      <c r="L28" s="3" t="s">
        <v>18</v>
      </c>
    </row>
    <row r="29" spans="1:12">
      <c r="A29" s="3" t="s">
        <v>50</v>
      </c>
      <c r="B29" s="6">
        <v>41967</v>
      </c>
      <c r="C29" s="7" t="s">
        <v>53</v>
      </c>
      <c r="D29" s="3" t="s">
        <v>54</v>
      </c>
      <c r="E29" s="3" t="s">
        <v>55</v>
      </c>
      <c r="F29" s="9">
        <v>1</v>
      </c>
      <c r="G29" s="5">
        <v>8.64</v>
      </c>
      <c r="H29" s="12">
        <v>8.64</v>
      </c>
      <c r="I29" s="10">
        <v>0.2</v>
      </c>
      <c r="J29" s="12">
        <v>-1.728</v>
      </c>
      <c r="K29" s="12">
        <f t="shared" si="0"/>
        <v>6.9120000000000008</v>
      </c>
      <c r="L29" s="3" t="s">
        <v>18</v>
      </c>
    </row>
    <row r="30" spans="1:12">
      <c r="A30" s="3" t="s">
        <v>14</v>
      </c>
      <c r="B30" s="6">
        <v>41967</v>
      </c>
      <c r="C30" s="7" t="s">
        <v>56</v>
      </c>
      <c r="D30" s="3" t="s">
        <v>57</v>
      </c>
      <c r="E30" s="3" t="s">
        <v>58</v>
      </c>
      <c r="F30" s="9">
        <v>1</v>
      </c>
      <c r="G30" s="5">
        <v>12.06</v>
      </c>
      <c r="H30" s="12">
        <v>12.06</v>
      </c>
      <c r="I30" s="10">
        <v>0.2</v>
      </c>
      <c r="J30" s="12">
        <v>-2.4119999999999999</v>
      </c>
      <c r="K30" s="12">
        <f t="shared" si="0"/>
        <v>9.6479999999999997</v>
      </c>
      <c r="L30" s="3" t="s">
        <v>18</v>
      </c>
    </row>
    <row r="31" spans="1:12">
      <c r="A31" s="3" t="s">
        <v>14</v>
      </c>
      <c r="B31" s="6">
        <v>41967</v>
      </c>
      <c r="C31" s="7" t="s">
        <v>59</v>
      </c>
      <c r="D31" s="3" t="s">
        <v>16</v>
      </c>
      <c r="E31" s="3" t="s">
        <v>60</v>
      </c>
      <c r="F31" s="9">
        <v>5</v>
      </c>
      <c r="G31" s="5">
        <v>11.44</v>
      </c>
      <c r="H31" s="12">
        <v>57.2</v>
      </c>
      <c r="I31" s="10">
        <v>0.2</v>
      </c>
      <c r="J31" s="12">
        <v>-11.44</v>
      </c>
      <c r="K31" s="12">
        <f t="shared" si="0"/>
        <v>45.760000000000005</v>
      </c>
      <c r="L31" s="3" t="s">
        <v>18</v>
      </c>
    </row>
    <row r="32" spans="1:12">
      <c r="A32" s="3" t="s">
        <v>14</v>
      </c>
      <c r="B32" s="6">
        <v>41955</v>
      </c>
      <c r="C32" s="7" t="s">
        <v>61</v>
      </c>
      <c r="D32" s="3" t="s">
        <v>62</v>
      </c>
      <c r="E32" s="3" t="s">
        <v>63</v>
      </c>
      <c r="F32" s="9">
        <v>2</v>
      </c>
      <c r="G32" s="5">
        <v>5.84</v>
      </c>
      <c r="H32" s="12">
        <v>11.68</v>
      </c>
      <c r="I32" s="10">
        <v>0.2</v>
      </c>
      <c r="J32" s="12">
        <v>-2.3359999999999999</v>
      </c>
      <c r="K32" s="12">
        <f t="shared" si="0"/>
        <v>9.3439999999999994</v>
      </c>
      <c r="L32" s="3" t="s">
        <v>18</v>
      </c>
    </row>
    <row r="33" spans="1:12">
      <c r="A33" s="3" t="s">
        <v>14</v>
      </c>
      <c r="B33" s="6">
        <v>41957</v>
      </c>
      <c r="C33" s="7" t="s">
        <v>61</v>
      </c>
      <c r="D33" s="3" t="s">
        <v>62</v>
      </c>
      <c r="E33" s="3" t="s">
        <v>63</v>
      </c>
      <c r="F33" s="9">
        <v>1</v>
      </c>
      <c r="G33" s="5">
        <v>6.17</v>
      </c>
      <c r="H33" s="12">
        <v>6.17</v>
      </c>
      <c r="I33" s="10">
        <v>0.2</v>
      </c>
      <c r="J33" s="12">
        <v>-1.234</v>
      </c>
      <c r="K33" s="12">
        <f t="shared" si="0"/>
        <v>4.9359999999999999</v>
      </c>
      <c r="L33" s="3" t="s">
        <v>18</v>
      </c>
    </row>
    <row r="34" spans="1:12">
      <c r="A34" s="3" t="s">
        <v>14</v>
      </c>
      <c r="B34" s="6">
        <v>41955</v>
      </c>
      <c r="C34" s="7" t="s">
        <v>64</v>
      </c>
      <c r="D34" s="3" t="s">
        <v>16</v>
      </c>
      <c r="E34" s="3" t="s">
        <v>65</v>
      </c>
      <c r="F34" s="9">
        <v>1</v>
      </c>
      <c r="G34" s="5">
        <v>8.89</v>
      </c>
      <c r="H34" s="12">
        <v>8.89</v>
      </c>
      <c r="I34" s="10">
        <v>0.2</v>
      </c>
      <c r="J34" s="12">
        <v>-1.778</v>
      </c>
      <c r="K34" s="12">
        <f t="shared" si="0"/>
        <v>7.1120000000000001</v>
      </c>
      <c r="L34" s="3" t="s">
        <v>18</v>
      </c>
    </row>
    <row r="35" spans="1:12">
      <c r="A35" s="3" t="s">
        <v>14</v>
      </c>
      <c r="B35" s="6">
        <v>41955</v>
      </c>
      <c r="C35" s="7" t="s">
        <v>66</v>
      </c>
      <c r="D35" s="3" t="s">
        <v>67</v>
      </c>
      <c r="E35" s="3" t="s">
        <v>68</v>
      </c>
      <c r="F35" s="9">
        <v>1</v>
      </c>
      <c r="G35" s="5">
        <v>8.64</v>
      </c>
      <c r="H35" s="12">
        <v>8.64</v>
      </c>
      <c r="I35" s="10">
        <v>0.2</v>
      </c>
      <c r="J35" s="12">
        <v>-1.728</v>
      </c>
      <c r="K35" s="12">
        <f t="shared" si="0"/>
        <v>6.9120000000000008</v>
      </c>
      <c r="L35" s="3" t="s">
        <v>18</v>
      </c>
    </row>
    <row r="36" spans="1:12">
      <c r="A36" s="3" t="s">
        <v>14</v>
      </c>
      <c r="B36" s="6">
        <v>41955</v>
      </c>
      <c r="C36" s="7" t="s">
        <v>69</v>
      </c>
      <c r="D36" s="3" t="s">
        <v>70</v>
      </c>
      <c r="E36" s="3" t="s">
        <v>71</v>
      </c>
      <c r="F36" s="9">
        <v>1</v>
      </c>
      <c r="G36" s="5">
        <v>8.64</v>
      </c>
      <c r="H36" s="12">
        <v>8.64</v>
      </c>
      <c r="I36" s="10">
        <v>0.2</v>
      </c>
      <c r="J36" s="12">
        <v>-1.728</v>
      </c>
      <c r="K36" s="12">
        <f t="shared" si="0"/>
        <v>6.9120000000000008</v>
      </c>
      <c r="L36" s="3" t="s">
        <v>18</v>
      </c>
    </row>
    <row r="37" spans="1:12">
      <c r="A37" s="3" t="s">
        <v>35</v>
      </c>
      <c r="B37" s="6">
        <v>41961</v>
      </c>
      <c r="C37" s="7" t="s">
        <v>72</v>
      </c>
      <c r="D37" s="3" t="s">
        <v>16</v>
      </c>
      <c r="E37" s="3" t="s">
        <v>73</v>
      </c>
      <c r="F37" s="9">
        <v>6</v>
      </c>
      <c r="G37" s="5">
        <v>5.84</v>
      </c>
      <c r="H37" s="12">
        <v>35.04</v>
      </c>
      <c r="I37" s="10">
        <v>0.2</v>
      </c>
      <c r="J37" s="12">
        <v>-7.008</v>
      </c>
      <c r="K37" s="12">
        <f t="shared" si="0"/>
        <v>28.032</v>
      </c>
      <c r="L37" s="3" t="s">
        <v>18</v>
      </c>
    </row>
    <row r="38" spans="1:12">
      <c r="A38" s="3" t="s">
        <v>14</v>
      </c>
      <c r="B38" s="6">
        <v>41955</v>
      </c>
      <c r="C38" s="7" t="s">
        <v>74</v>
      </c>
      <c r="D38" s="3" t="s">
        <v>16</v>
      </c>
      <c r="E38" s="3" t="s">
        <v>75</v>
      </c>
      <c r="F38" s="9">
        <v>1</v>
      </c>
      <c r="G38" s="5">
        <v>8.64</v>
      </c>
      <c r="H38" s="12">
        <v>8.64</v>
      </c>
      <c r="I38" s="10">
        <v>0.2</v>
      </c>
      <c r="J38" s="12">
        <v>-1.728</v>
      </c>
      <c r="K38" s="12">
        <f t="shared" si="0"/>
        <v>6.9120000000000008</v>
      </c>
      <c r="L38" s="3" t="s">
        <v>18</v>
      </c>
    </row>
    <row r="39" spans="1:12">
      <c r="A39" s="3" t="s">
        <v>14</v>
      </c>
      <c r="B39" s="6">
        <v>41961</v>
      </c>
      <c r="C39" s="7" t="s">
        <v>76</v>
      </c>
      <c r="D39" s="3" t="s">
        <v>77</v>
      </c>
      <c r="E39" s="3" t="s">
        <v>78</v>
      </c>
      <c r="F39" s="9">
        <v>1</v>
      </c>
      <c r="G39" s="5">
        <v>8.64</v>
      </c>
      <c r="H39" s="12">
        <v>8.64</v>
      </c>
      <c r="I39" s="10">
        <v>0.2</v>
      </c>
      <c r="J39" s="12">
        <v>-1.728</v>
      </c>
      <c r="K39" s="12">
        <f t="shared" si="0"/>
        <v>6.9120000000000008</v>
      </c>
      <c r="L39" s="3" t="s">
        <v>18</v>
      </c>
    </row>
    <row r="40" spans="1:12">
      <c r="A40" s="3" t="s">
        <v>35</v>
      </c>
      <c r="B40" s="6">
        <v>41961</v>
      </c>
      <c r="C40" s="7" t="s">
        <v>79</v>
      </c>
      <c r="D40" s="3" t="s">
        <v>16</v>
      </c>
      <c r="E40" s="3" t="s">
        <v>80</v>
      </c>
      <c r="F40" s="9">
        <v>6</v>
      </c>
      <c r="G40" s="5">
        <v>5.84</v>
      </c>
      <c r="H40" s="12">
        <v>35.04</v>
      </c>
      <c r="I40" s="10">
        <v>0.2</v>
      </c>
      <c r="J40" s="12">
        <v>-7.008</v>
      </c>
      <c r="K40" s="12">
        <f t="shared" si="0"/>
        <v>28.032</v>
      </c>
      <c r="L40" s="3" t="s">
        <v>18</v>
      </c>
    </row>
    <row r="41" spans="1:12">
      <c r="A41" s="3" t="s">
        <v>14</v>
      </c>
      <c r="B41" s="6">
        <v>41955</v>
      </c>
      <c r="C41" s="7" t="s">
        <v>81</v>
      </c>
      <c r="D41" s="3" t="s">
        <v>82</v>
      </c>
      <c r="E41" s="3" t="s">
        <v>82</v>
      </c>
      <c r="F41" s="9">
        <v>1</v>
      </c>
      <c r="G41" s="5">
        <v>2.52</v>
      </c>
      <c r="H41" s="12">
        <v>2.52</v>
      </c>
      <c r="I41" s="10">
        <v>0.2</v>
      </c>
      <c r="J41" s="12">
        <v>-0.504</v>
      </c>
      <c r="K41" s="12">
        <f t="shared" si="0"/>
        <v>2.016</v>
      </c>
      <c r="L41" s="3" t="s">
        <v>18</v>
      </c>
    </row>
    <row r="42" spans="1:12">
      <c r="A42" s="3" t="s">
        <v>14</v>
      </c>
      <c r="B42" s="6">
        <v>41957</v>
      </c>
      <c r="C42" s="7" t="s">
        <v>83</v>
      </c>
      <c r="D42" s="3" t="s">
        <v>77</v>
      </c>
      <c r="E42" s="3" t="s">
        <v>84</v>
      </c>
      <c r="F42" s="9">
        <v>1</v>
      </c>
      <c r="G42" s="5">
        <v>8.89</v>
      </c>
      <c r="H42" s="12">
        <v>8.89</v>
      </c>
      <c r="I42" s="10">
        <v>0.2</v>
      </c>
      <c r="J42" s="12">
        <v>-1.778</v>
      </c>
      <c r="K42" s="12">
        <f t="shared" si="0"/>
        <v>7.1120000000000001</v>
      </c>
      <c r="L42" s="3" t="s">
        <v>18</v>
      </c>
    </row>
    <row r="43" spans="1:12">
      <c r="A43" s="3" t="s">
        <v>14</v>
      </c>
      <c r="B43" s="6">
        <v>41957</v>
      </c>
      <c r="C43" s="7" t="s">
        <v>85</v>
      </c>
      <c r="D43" s="3" t="s">
        <v>62</v>
      </c>
      <c r="E43" s="3" t="s">
        <v>86</v>
      </c>
      <c r="F43" s="9">
        <v>1</v>
      </c>
      <c r="G43" s="5">
        <v>6.17</v>
      </c>
      <c r="H43" s="12">
        <v>6.17</v>
      </c>
      <c r="I43" s="10">
        <v>0.2</v>
      </c>
      <c r="J43" s="12">
        <v>-1.234</v>
      </c>
      <c r="K43" s="12">
        <f t="shared" si="0"/>
        <v>4.9359999999999999</v>
      </c>
      <c r="L43" s="3" t="s">
        <v>18</v>
      </c>
    </row>
    <row r="44" spans="1:12">
      <c r="A44" s="3" t="s">
        <v>26</v>
      </c>
      <c r="B44" s="6">
        <v>41967</v>
      </c>
      <c r="C44" s="7" t="s">
        <v>87</v>
      </c>
      <c r="D44" s="3" t="s">
        <v>88</v>
      </c>
      <c r="E44" s="3" t="s">
        <v>89</v>
      </c>
      <c r="F44" s="9">
        <v>1</v>
      </c>
      <c r="G44" s="5">
        <v>6.92</v>
      </c>
      <c r="H44" s="12">
        <v>6.92</v>
      </c>
      <c r="I44" s="10">
        <v>0.2</v>
      </c>
      <c r="J44" s="12">
        <v>-1.3839999999999999</v>
      </c>
      <c r="K44" s="12">
        <f t="shared" si="0"/>
        <v>5.5359999999999996</v>
      </c>
      <c r="L44" s="3" t="s">
        <v>18</v>
      </c>
    </row>
    <row r="45" spans="1:12">
      <c r="A45" s="3" t="s">
        <v>14</v>
      </c>
      <c r="B45" s="6">
        <v>41955</v>
      </c>
      <c r="C45" s="7" t="s">
        <v>90</v>
      </c>
      <c r="D45" s="3" t="s">
        <v>16</v>
      </c>
      <c r="E45" s="3" t="s">
        <v>91</v>
      </c>
      <c r="F45" s="9">
        <v>1</v>
      </c>
      <c r="G45" s="5">
        <v>8.89</v>
      </c>
      <c r="H45" s="12">
        <v>8.89</v>
      </c>
      <c r="I45" s="10">
        <v>0.2</v>
      </c>
      <c r="J45" s="12">
        <v>-1.778</v>
      </c>
      <c r="K45" s="12">
        <f t="shared" si="0"/>
        <v>7.1120000000000001</v>
      </c>
      <c r="L45" s="3" t="s">
        <v>18</v>
      </c>
    </row>
    <row r="46" spans="1:12">
      <c r="A46" s="3" t="s">
        <v>14</v>
      </c>
      <c r="B46" s="6">
        <v>41967</v>
      </c>
      <c r="C46" s="7" t="s">
        <v>92</v>
      </c>
      <c r="D46" s="3" t="s">
        <v>16</v>
      </c>
      <c r="E46" s="3" t="s">
        <v>93</v>
      </c>
      <c r="F46" s="9">
        <v>2</v>
      </c>
      <c r="G46" s="5">
        <v>5.84</v>
      </c>
      <c r="H46" s="12">
        <v>11.68</v>
      </c>
      <c r="I46" s="10">
        <v>0.2</v>
      </c>
      <c r="J46" s="12">
        <v>-2.3359999999999999</v>
      </c>
      <c r="K46" s="12">
        <f t="shared" si="0"/>
        <v>9.3439999999999994</v>
      </c>
      <c r="L46" s="3" t="s">
        <v>18</v>
      </c>
    </row>
    <row r="47" spans="1:12">
      <c r="A47" s="3" t="s">
        <v>14</v>
      </c>
      <c r="B47" s="6">
        <v>41950</v>
      </c>
      <c r="C47" s="7" t="s">
        <v>94</v>
      </c>
      <c r="D47" s="3" t="s">
        <v>95</v>
      </c>
      <c r="E47" s="3" t="s">
        <v>96</v>
      </c>
      <c r="F47" s="9">
        <v>2</v>
      </c>
      <c r="G47" s="5">
        <v>5.37</v>
      </c>
      <c r="H47" s="12">
        <v>10.74</v>
      </c>
      <c r="I47" s="10">
        <v>0.2</v>
      </c>
      <c r="J47" s="12">
        <v>-2.1480000000000001</v>
      </c>
      <c r="K47" s="12">
        <f t="shared" si="0"/>
        <v>8.5920000000000005</v>
      </c>
      <c r="L47" s="3" t="s">
        <v>18</v>
      </c>
    </row>
    <row r="48" spans="1:12">
      <c r="A48" s="3" t="s">
        <v>14</v>
      </c>
      <c r="B48" s="6">
        <v>41955</v>
      </c>
      <c r="C48" s="7" t="s">
        <v>97</v>
      </c>
      <c r="D48" s="3" t="s">
        <v>16</v>
      </c>
      <c r="E48" s="3" t="s">
        <v>98</v>
      </c>
      <c r="F48" s="9">
        <v>1</v>
      </c>
      <c r="G48" s="5">
        <v>8.89</v>
      </c>
      <c r="H48" s="12">
        <v>8.89</v>
      </c>
      <c r="I48" s="10">
        <v>0.2</v>
      </c>
      <c r="J48" s="12">
        <v>-1.778</v>
      </c>
      <c r="K48" s="12">
        <f t="shared" si="0"/>
        <v>7.1120000000000001</v>
      </c>
      <c r="L48" s="3" t="s">
        <v>18</v>
      </c>
    </row>
    <row r="49" spans="1:12">
      <c r="A49" s="3" t="s">
        <v>14</v>
      </c>
      <c r="B49" s="6">
        <v>41955</v>
      </c>
      <c r="C49" s="7" t="s">
        <v>99</v>
      </c>
      <c r="D49" s="3" t="s">
        <v>100</v>
      </c>
      <c r="E49" s="3" t="s">
        <v>101</v>
      </c>
      <c r="F49" s="9">
        <v>1</v>
      </c>
      <c r="G49" s="5">
        <v>11.44</v>
      </c>
      <c r="H49" s="12">
        <v>11.44</v>
      </c>
      <c r="I49" s="10">
        <v>0.2</v>
      </c>
      <c r="J49" s="12">
        <v>-2.2879999999999998</v>
      </c>
      <c r="K49" s="12">
        <f t="shared" si="0"/>
        <v>9.1519999999999992</v>
      </c>
      <c r="L49" s="3" t="s">
        <v>18</v>
      </c>
    </row>
    <row r="50" spans="1:12">
      <c r="A50" s="3" t="s">
        <v>14</v>
      </c>
      <c r="B50" s="6">
        <v>41955</v>
      </c>
      <c r="C50" s="7" t="s">
        <v>102</v>
      </c>
      <c r="D50" s="3" t="s">
        <v>77</v>
      </c>
      <c r="E50" s="3" t="s">
        <v>103</v>
      </c>
      <c r="F50" s="9">
        <v>1</v>
      </c>
      <c r="G50" s="5">
        <v>8.89</v>
      </c>
      <c r="H50" s="12">
        <v>8.89</v>
      </c>
      <c r="I50" s="10">
        <v>0.2</v>
      </c>
      <c r="J50" s="12">
        <v>-1.778</v>
      </c>
      <c r="K50" s="12">
        <f t="shared" si="0"/>
        <v>7.1120000000000001</v>
      </c>
      <c r="L50" s="3" t="s">
        <v>18</v>
      </c>
    </row>
    <row r="51" spans="1:12">
      <c r="A51" s="3" t="s">
        <v>14</v>
      </c>
      <c r="B51" s="6">
        <v>41955</v>
      </c>
      <c r="C51" s="7" t="s">
        <v>104</v>
      </c>
      <c r="D51" s="3" t="s">
        <v>105</v>
      </c>
      <c r="E51" s="3" t="s">
        <v>106</v>
      </c>
      <c r="F51" s="9">
        <v>1</v>
      </c>
      <c r="G51" s="5">
        <v>8.89</v>
      </c>
      <c r="H51" s="12">
        <v>8.89</v>
      </c>
      <c r="I51" s="10">
        <v>0.2</v>
      </c>
      <c r="J51" s="12">
        <v>-1.778</v>
      </c>
      <c r="K51" s="12">
        <f t="shared" si="0"/>
        <v>7.1120000000000001</v>
      </c>
      <c r="L51" s="3" t="s">
        <v>18</v>
      </c>
    </row>
    <row r="52" spans="1:12">
      <c r="A52" s="3" t="s">
        <v>14</v>
      </c>
      <c r="B52" s="6">
        <v>41955</v>
      </c>
      <c r="C52" s="7" t="s">
        <v>107</v>
      </c>
      <c r="D52" s="3" t="s">
        <v>108</v>
      </c>
      <c r="E52" s="3" t="s">
        <v>109</v>
      </c>
      <c r="F52" s="9">
        <v>1</v>
      </c>
      <c r="G52" s="5">
        <v>8.89</v>
      </c>
      <c r="H52" s="12">
        <v>8.89</v>
      </c>
      <c r="I52" s="10">
        <v>0.2</v>
      </c>
      <c r="J52" s="12">
        <v>-1.778</v>
      </c>
      <c r="K52" s="12">
        <f t="shared" si="0"/>
        <v>7.1120000000000001</v>
      </c>
      <c r="L52" s="3" t="s">
        <v>18</v>
      </c>
    </row>
    <row r="53" spans="1:12">
      <c r="A53" s="3" t="s">
        <v>14</v>
      </c>
      <c r="B53" s="6">
        <v>41957</v>
      </c>
      <c r="C53" s="7" t="s">
        <v>110</v>
      </c>
      <c r="D53" s="3" t="s">
        <v>62</v>
      </c>
      <c r="E53" s="3" t="s">
        <v>111</v>
      </c>
      <c r="F53" s="9">
        <v>1</v>
      </c>
      <c r="G53" s="5">
        <v>6.17</v>
      </c>
      <c r="H53" s="12">
        <v>6.17</v>
      </c>
      <c r="I53" s="10">
        <v>0.2</v>
      </c>
      <c r="J53" s="12">
        <v>-1.234</v>
      </c>
      <c r="K53" s="12">
        <f t="shared" si="0"/>
        <v>4.9359999999999999</v>
      </c>
      <c r="L53" s="3" t="s">
        <v>18</v>
      </c>
    </row>
    <row r="54" spans="1:12">
      <c r="A54" s="3" t="s">
        <v>14</v>
      </c>
      <c r="B54" s="6">
        <v>41955</v>
      </c>
      <c r="C54" s="7" t="s">
        <v>112</v>
      </c>
      <c r="D54" s="3" t="s">
        <v>108</v>
      </c>
      <c r="E54" s="3" t="s">
        <v>113</v>
      </c>
      <c r="F54" s="9">
        <v>3</v>
      </c>
      <c r="G54" s="5">
        <v>3.14</v>
      </c>
      <c r="H54" s="12">
        <v>9.42</v>
      </c>
      <c r="I54" s="10">
        <v>0.2</v>
      </c>
      <c r="J54" s="12">
        <v>-1.8839999999999999</v>
      </c>
      <c r="K54" s="12">
        <f t="shared" si="0"/>
        <v>7.5359999999999996</v>
      </c>
      <c r="L54" s="3" t="s">
        <v>18</v>
      </c>
    </row>
    <row r="55" spans="1:12">
      <c r="A55" s="3" t="s">
        <v>14</v>
      </c>
      <c r="B55" s="6">
        <v>41955</v>
      </c>
      <c r="C55" s="7" t="s">
        <v>112</v>
      </c>
      <c r="D55" s="3" t="s">
        <v>108</v>
      </c>
      <c r="E55" s="3" t="s">
        <v>113</v>
      </c>
      <c r="F55" s="9">
        <v>1</v>
      </c>
      <c r="G55" s="5">
        <v>3.32</v>
      </c>
      <c r="H55" s="12">
        <v>3.32</v>
      </c>
      <c r="I55" s="10">
        <v>0.2</v>
      </c>
      <c r="J55" s="12">
        <v>-0.66400000000000003</v>
      </c>
      <c r="K55" s="12">
        <f t="shared" si="0"/>
        <v>2.6559999999999997</v>
      </c>
      <c r="L55" s="3" t="s">
        <v>18</v>
      </c>
    </row>
    <row r="56" spans="1:12">
      <c r="A56" s="3" t="s">
        <v>14</v>
      </c>
      <c r="B56" s="6">
        <v>41955</v>
      </c>
      <c r="C56" s="7" t="s">
        <v>114</v>
      </c>
      <c r="D56" s="3" t="s">
        <v>105</v>
      </c>
      <c r="E56" s="3" t="s">
        <v>115</v>
      </c>
      <c r="F56" s="9">
        <v>1</v>
      </c>
      <c r="G56" s="5">
        <v>11.44</v>
      </c>
      <c r="H56" s="12">
        <v>11.44</v>
      </c>
      <c r="I56" s="10">
        <v>0.2</v>
      </c>
      <c r="J56" s="12">
        <v>-2.2879999999999998</v>
      </c>
      <c r="K56" s="12">
        <f t="shared" si="0"/>
        <v>9.1519999999999992</v>
      </c>
      <c r="L56" s="3" t="s">
        <v>18</v>
      </c>
    </row>
    <row r="57" spans="1:12">
      <c r="A57" s="3" t="s">
        <v>14</v>
      </c>
      <c r="B57" s="6">
        <v>41957</v>
      </c>
      <c r="C57" s="7" t="s">
        <v>116</v>
      </c>
      <c r="D57" s="3" t="s">
        <v>105</v>
      </c>
      <c r="E57" s="3" t="s">
        <v>115</v>
      </c>
      <c r="F57" s="9">
        <v>3</v>
      </c>
      <c r="G57" s="5">
        <v>7.19</v>
      </c>
      <c r="H57" s="12">
        <v>21.57</v>
      </c>
      <c r="I57" s="10">
        <v>0.2</v>
      </c>
      <c r="J57" s="12">
        <v>-4.3140000000000001</v>
      </c>
      <c r="K57" s="12">
        <f t="shared" si="0"/>
        <v>17.256</v>
      </c>
      <c r="L57" s="3" t="s">
        <v>18</v>
      </c>
    </row>
    <row r="58" spans="1:12">
      <c r="A58" s="3" t="s">
        <v>14</v>
      </c>
      <c r="B58" s="6">
        <v>41949</v>
      </c>
      <c r="C58" s="7" t="s">
        <v>117</v>
      </c>
      <c r="D58" s="3" t="s">
        <v>16</v>
      </c>
      <c r="E58" s="3" t="s">
        <v>118</v>
      </c>
      <c r="F58" s="9">
        <v>1</v>
      </c>
      <c r="G58" s="5">
        <v>6.17</v>
      </c>
      <c r="H58" s="12">
        <v>6.17</v>
      </c>
      <c r="I58" s="10">
        <v>0.2</v>
      </c>
      <c r="J58" s="12">
        <v>-1.234</v>
      </c>
      <c r="K58" s="12">
        <f t="shared" si="0"/>
        <v>4.9359999999999999</v>
      </c>
      <c r="L58" s="3" t="s">
        <v>18</v>
      </c>
    </row>
    <row r="59" spans="1:12">
      <c r="A59" s="3" t="s">
        <v>14</v>
      </c>
      <c r="B59" s="6">
        <v>41955</v>
      </c>
      <c r="C59" s="7" t="s">
        <v>119</v>
      </c>
      <c r="D59" s="3" t="s">
        <v>120</v>
      </c>
      <c r="E59" s="3" t="s">
        <v>121</v>
      </c>
      <c r="F59" s="9">
        <v>1</v>
      </c>
      <c r="G59" s="5">
        <v>12.06</v>
      </c>
      <c r="H59" s="12">
        <v>12.06</v>
      </c>
      <c r="I59" s="10">
        <v>0.2</v>
      </c>
      <c r="J59" s="12">
        <v>-2.4119999999999999</v>
      </c>
      <c r="K59" s="12">
        <f t="shared" si="0"/>
        <v>9.6479999999999997</v>
      </c>
      <c r="L59" s="3" t="s">
        <v>18</v>
      </c>
    </row>
    <row r="60" spans="1:12">
      <c r="A60" s="3" t="s">
        <v>14</v>
      </c>
      <c r="B60" s="6">
        <v>41962</v>
      </c>
      <c r="C60" s="7" t="s">
        <v>119</v>
      </c>
      <c r="D60" s="3" t="s">
        <v>120</v>
      </c>
      <c r="E60" s="3" t="s">
        <v>121</v>
      </c>
      <c r="F60" s="9">
        <v>2</v>
      </c>
      <c r="G60" s="5">
        <v>11.42</v>
      </c>
      <c r="H60" s="12">
        <v>22.84</v>
      </c>
      <c r="I60" s="10">
        <v>0.2</v>
      </c>
      <c r="J60" s="12">
        <v>-4.5679999999999996</v>
      </c>
      <c r="K60" s="12">
        <f t="shared" si="0"/>
        <v>18.271999999999998</v>
      </c>
      <c r="L60" s="3" t="s">
        <v>18</v>
      </c>
    </row>
    <row r="61" spans="1:12">
      <c r="A61" s="3" t="s">
        <v>14</v>
      </c>
      <c r="B61" s="6">
        <v>41955</v>
      </c>
      <c r="C61" s="7" t="s">
        <v>122</v>
      </c>
      <c r="D61" s="3" t="s">
        <v>123</v>
      </c>
      <c r="E61" s="3" t="s">
        <v>124</v>
      </c>
      <c r="F61" s="9">
        <v>1</v>
      </c>
      <c r="G61" s="5">
        <v>2.52</v>
      </c>
      <c r="H61" s="12">
        <v>2.52</v>
      </c>
      <c r="I61" s="10">
        <v>0.2</v>
      </c>
      <c r="J61" s="12">
        <v>-0.504</v>
      </c>
      <c r="K61" s="12">
        <f t="shared" si="0"/>
        <v>2.016</v>
      </c>
      <c r="L61" s="3" t="s">
        <v>18</v>
      </c>
    </row>
    <row r="62" spans="1:12">
      <c r="A62" s="3" t="s">
        <v>14</v>
      </c>
      <c r="B62" s="6">
        <v>41957</v>
      </c>
      <c r="C62" s="7" t="s">
        <v>125</v>
      </c>
      <c r="D62" s="3" t="s">
        <v>16</v>
      </c>
      <c r="E62" s="3" t="s">
        <v>126</v>
      </c>
      <c r="F62" s="9">
        <v>2</v>
      </c>
      <c r="G62" s="5">
        <v>8.89</v>
      </c>
      <c r="H62" s="12">
        <v>17.78</v>
      </c>
      <c r="I62" s="10">
        <v>0.2</v>
      </c>
      <c r="J62" s="12">
        <v>-3.556</v>
      </c>
      <c r="K62" s="12">
        <f t="shared" si="0"/>
        <v>14.224</v>
      </c>
      <c r="L62" s="3" t="s">
        <v>18</v>
      </c>
    </row>
    <row r="63" spans="1:12">
      <c r="A63" s="3" t="s">
        <v>14</v>
      </c>
      <c r="B63" s="6">
        <v>41960</v>
      </c>
      <c r="C63" s="7" t="s">
        <v>127</v>
      </c>
      <c r="D63" s="3" t="s">
        <v>128</v>
      </c>
      <c r="E63" s="3" t="s">
        <v>129</v>
      </c>
      <c r="F63" s="9">
        <v>2</v>
      </c>
      <c r="G63" s="5">
        <v>2.52</v>
      </c>
      <c r="H63" s="12">
        <v>5.04</v>
      </c>
      <c r="I63" s="10">
        <v>0.2</v>
      </c>
      <c r="J63" s="12">
        <v>-1.008</v>
      </c>
      <c r="K63" s="12">
        <f t="shared" si="0"/>
        <v>4.032</v>
      </c>
      <c r="L63" s="3" t="s">
        <v>18</v>
      </c>
    </row>
    <row r="64" spans="1:12">
      <c r="A64" s="3" t="s">
        <v>50</v>
      </c>
      <c r="B64" s="6">
        <v>41961</v>
      </c>
      <c r="C64" s="7" t="s">
        <v>130</v>
      </c>
      <c r="D64" s="3" t="s">
        <v>120</v>
      </c>
      <c r="E64" s="3" t="s">
        <v>131</v>
      </c>
      <c r="F64" s="9">
        <v>1</v>
      </c>
      <c r="G64" s="5">
        <v>8.64</v>
      </c>
      <c r="H64" s="12">
        <v>8.64</v>
      </c>
      <c r="I64" s="10">
        <v>0.2</v>
      </c>
      <c r="J64" s="12">
        <v>-1.728</v>
      </c>
      <c r="K64" s="12">
        <f t="shared" si="0"/>
        <v>6.9120000000000008</v>
      </c>
      <c r="L64" s="3" t="s">
        <v>18</v>
      </c>
    </row>
    <row r="65" spans="1:12">
      <c r="A65" s="3" t="s">
        <v>14</v>
      </c>
      <c r="B65" s="6">
        <v>41963</v>
      </c>
      <c r="C65" s="7" t="s">
        <v>130</v>
      </c>
      <c r="D65" s="3" t="s">
        <v>120</v>
      </c>
      <c r="E65" s="3" t="s">
        <v>131</v>
      </c>
      <c r="F65" s="9">
        <v>1</v>
      </c>
      <c r="G65" s="5">
        <v>8.64</v>
      </c>
      <c r="H65" s="12">
        <v>8.64</v>
      </c>
      <c r="I65" s="10">
        <v>0.2</v>
      </c>
      <c r="J65" s="12">
        <v>-1.728</v>
      </c>
      <c r="K65" s="12">
        <f t="shared" si="0"/>
        <v>6.9120000000000008</v>
      </c>
      <c r="L65" s="3" t="s">
        <v>18</v>
      </c>
    </row>
    <row r="66" spans="1:12">
      <c r="A66" s="3" t="s">
        <v>50</v>
      </c>
      <c r="B66" s="6">
        <v>41967</v>
      </c>
      <c r="C66" s="7" t="s">
        <v>130</v>
      </c>
      <c r="D66" s="3" t="s">
        <v>120</v>
      </c>
      <c r="E66" s="3" t="s">
        <v>131</v>
      </c>
      <c r="F66" s="9">
        <v>2</v>
      </c>
      <c r="G66" s="5">
        <v>8.64</v>
      </c>
      <c r="H66" s="12">
        <v>17.28</v>
      </c>
      <c r="I66" s="10">
        <v>0.2</v>
      </c>
      <c r="J66" s="12">
        <v>-3.456</v>
      </c>
      <c r="K66" s="12">
        <f t="shared" si="0"/>
        <v>13.824000000000002</v>
      </c>
      <c r="L66" s="3" t="s">
        <v>18</v>
      </c>
    </row>
    <row r="67" spans="1:12">
      <c r="A67" s="3" t="s">
        <v>14</v>
      </c>
      <c r="B67" s="6">
        <v>41955</v>
      </c>
      <c r="C67" s="7" t="s">
        <v>132</v>
      </c>
      <c r="D67" s="3" t="s">
        <v>133</v>
      </c>
      <c r="E67" s="3" t="s">
        <v>134</v>
      </c>
      <c r="F67" s="9">
        <v>1</v>
      </c>
      <c r="G67" s="5">
        <v>8.89</v>
      </c>
      <c r="H67" s="12">
        <v>8.89</v>
      </c>
      <c r="I67" s="10">
        <v>0.2</v>
      </c>
      <c r="J67" s="12">
        <v>-1.778</v>
      </c>
      <c r="K67" s="12">
        <f t="shared" si="0"/>
        <v>7.1120000000000001</v>
      </c>
      <c r="L67" s="3" t="s">
        <v>18</v>
      </c>
    </row>
    <row r="68" spans="1:12">
      <c r="A68" s="3" t="s">
        <v>14</v>
      </c>
      <c r="B68" s="6">
        <v>41957</v>
      </c>
      <c r="C68" s="7" t="s">
        <v>135</v>
      </c>
      <c r="D68" s="3" t="s">
        <v>16</v>
      </c>
      <c r="E68" s="3" t="s">
        <v>136</v>
      </c>
      <c r="F68" s="9">
        <v>1</v>
      </c>
      <c r="G68" s="5">
        <v>2.52</v>
      </c>
      <c r="H68" s="12">
        <v>2.52</v>
      </c>
      <c r="I68" s="10">
        <v>0.2</v>
      </c>
      <c r="J68" s="12">
        <v>-0.504</v>
      </c>
      <c r="K68" s="12">
        <f t="shared" si="0"/>
        <v>2.016</v>
      </c>
      <c r="L68" s="3" t="s">
        <v>18</v>
      </c>
    </row>
    <row r="69" spans="1:12">
      <c r="A69" s="3" t="s">
        <v>14</v>
      </c>
      <c r="B69" s="6">
        <v>41955</v>
      </c>
      <c r="C69" s="7" t="s">
        <v>137</v>
      </c>
      <c r="D69" s="3" t="s">
        <v>138</v>
      </c>
      <c r="E69" s="3" t="s">
        <v>139</v>
      </c>
      <c r="F69" s="9">
        <v>1</v>
      </c>
      <c r="G69" s="5">
        <v>9.48</v>
      </c>
      <c r="H69" s="12">
        <v>9.48</v>
      </c>
      <c r="I69" s="10">
        <v>0.2</v>
      </c>
      <c r="J69" s="12">
        <v>-1.8959999999999999</v>
      </c>
      <c r="K69" s="12">
        <f t="shared" si="0"/>
        <v>7.5840000000000005</v>
      </c>
      <c r="L69" s="3" t="s">
        <v>18</v>
      </c>
    </row>
    <row r="70" spans="1:12">
      <c r="A70" s="3" t="s">
        <v>14</v>
      </c>
      <c r="B70" s="6">
        <v>41967</v>
      </c>
      <c r="C70" s="7" t="s">
        <v>140</v>
      </c>
      <c r="D70" s="3" t="s">
        <v>141</v>
      </c>
      <c r="E70" s="3" t="s">
        <v>142</v>
      </c>
      <c r="F70" s="9">
        <v>2</v>
      </c>
      <c r="G70" s="5">
        <v>7.59</v>
      </c>
      <c r="H70" s="12">
        <v>15.18</v>
      </c>
      <c r="I70" s="10">
        <v>0.2</v>
      </c>
      <c r="J70" s="12">
        <v>-3.036</v>
      </c>
      <c r="K70" s="12">
        <f t="shared" si="0"/>
        <v>12.144</v>
      </c>
      <c r="L70" s="3" t="s">
        <v>18</v>
      </c>
    </row>
    <row r="71" spans="1:12">
      <c r="A71" s="3" t="s">
        <v>14</v>
      </c>
      <c r="B71" s="6">
        <v>41967</v>
      </c>
      <c r="C71" s="7" t="s">
        <v>140</v>
      </c>
      <c r="D71" s="3" t="s">
        <v>141</v>
      </c>
      <c r="E71" s="3" t="s">
        <v>142</v>
      </c>
      <c r="F71" s="9">
        <v>15</v>
      </c>
      <c r="G71" s="5">
        <v>7.59</v>
      </c>
      <c r="H71" s="12">
        <v>113.85</v>
      </c>
      <c r="I71" s="10">
        <v>0.2</v>
      </c>
      <c r="J71" s="12">
        <v>-22.77</v>
      </c>
      <c r="K71" s="12">
        <f t="shared" ref="K71:K134" si="1">H71 + J71</f>
        <v>91.08</v>
      </c>
      <c r="L71" s="3" t="s">
        <v>18</v>
      </c>
    </row>
    <row r="72" spans="1:12">
      <c r="A72" s="3" t="s">
        <v>14</v>
      </c>
      <c r="B72" s="6">
        <v>41967</v>
      </c>
      <c r="C72" s="7" t="s">
        <v>140</v>
      </c>
      <c r="D72" s="3" t="s">
        <v>141</v>
      </c>
      <c r="E72" s="3" t="s">
        <v>142</v>
      </c>
      <c r="F72" s="9">
        <v>5</v>
      </c>
      <c r="G72" s="5">
        <v>7.59</v>
      </c>
      <c r="H72" s="12">
        <v>37.950000000000003</v>
      </c>
      <c r="I72" s="10">
        <v>0.2</v>
      </c>
      <c r="J72" s="12">
        <v>-7.59</v>
      </c>
      <c r="K72" s="12">
        <f t="shared" si="1"/>
        <v>30.360000000000003</v>
      </c>
      <c r="L72" s="3" t="s">
        <v>18</v>
      </c>
    </row>
    <row r="73" spans="1:12">
      <c r="A73" s="3" t="s">
        <v>50</v>
      </c>
      <c r="B73" s="6">
        <v>41967</v>
      </c>
      <c r="C73" s="7" t="s">
        <v>140</v>
      </c>
      <c r="D73" s="3" t="s">
        <v>141</v>
      </c>
      <c r="E73" s="3" t="s">
        <v>142</v>
      </c>
      <c r="F73" s="9">
        <v>1</v>
      </c>
      <c r="G73" s="5">
        <v>7.59</v>
      </c>
      <c r="H73" s="12">
        <v>7.59</v>
      </c>
      <c r="I73" s="10">
        <v>0.2</v>
      </c>
      <c r="J73" s="12">
        <v>-1.518</v>
      </c>
      <c r="K73" s="12">
        <f t="shared" si="1"/>
        <v>6.0720000000000001</v>
      </c>
      <c r="L73" s="3" t="s">
        <v>18</v>
      </c>
    </row>
    <row r="74" spans="1:12">
      <c r="A74" s="3" t="s">
        <v>14</v>
      </c>
      <c r="B74" s="6">
        <v>41967</v>
      </c>
      <c r="C74" s="7" t="s">
        <v>140</v>
      </c>
      <c r="D74" s="3" t="s">
        <v>141</v>
      </c>
      <c r="E74" s="3" t="s">
        <v>142</v>
      </c>
      <c r="F74" s="9">
        <v>1</v>
      </c>
      <c r="G74" s="5">
        <v>7.19</v>
      </c>
      <c r="H74" s="12">
        <v>7.19</v>
      </c>
      <c r="I74" s="10">
        <v>0.2</v>
      </c>
      <c r="J74" s="12">
        <v>-1.4379999999999999</v>
      </c>
      <c r="K74" s="12">
        <f t="shared" si="1"/>
        <v>5.7520000000000007</v>
      </c>
      <c r="L74" s="3" t="s">
        <v>18</v>
      </c>
    </row>
    <row r="75" spans="1:12">
      <c r="A75" s="3" t="s">
        <v>14</v>
      </c>
      <c r="B75" s="6">
        <v>41967</v>
      </c>
      <c r="C75" s="7" t="s">
        <v>140</v>
      </c>
      <c r="D75" s="3" t="s">
        <v>141</v>
      </c>
      <c r="E75" s="3" t="s">
        <v>142</v>
      </c>
      <c r="F75" s="9">
        <v>2</v>
      </c>
      <c r="G75" s="5">
        <v>7.19</v>
      </c>
      <c r="H75" s="12">
        <v>14.38</v>
      </c>
      <c r="I75" s="10">
        <v>0.2</v>
      </c>
      <c r="J75" s="12">
        <v>-2.8759999999999999</v>
      </c>
      <c r="K75" s="12">
        <f t="shared" si="1"/>
        <v>11.504000000000001</v>
      </c>
      <c r="L75" s="3" t="s">
        <v>18</v>
      </c>
    </row>
    <row r="76" spans="1:12">
      <c r="A76" s="3" t="s">
        <v>143</v>
      </c>
      <c r="B76" s="6">
        <v>41971</v>
      </c>
      <c r="C76" s="7" t="s">
        <v>140</v>
      </c>
      <c r="D76" s="3" t="s">
        <v>141</v>
      </c>
      <c r="E76" s="3" t="s">
        <v>142</v>
      </c>
      <c r="F76" s="9">
        <v>1</v>
      </c>
      <c r="G76" s="5">
        <v>7.14</v>
      </c>
      <c r="H76" s="12">
        <v>7.14</v>
      </c>
      <c r="I76" s="10">
        <v>0.2</v>
      </c>
      <c r="J76" s="12">
        <v>-1.4279999999999999</v>
      </c>
      <c r="K76" s="12">
        <f t="shared" si="1"/>
        <v>5.7119999999999997</v>
      </c>
      <c r="L76" s="3" t="s">
        <v>18</v>
      </c>
    </row>
    <row r="77" spans="1:12">
      <c r="A77" s="3" t="s">
        <v>14</v>
      </c>
      <c r="B77" s="6">
        <v>41961</v>
      </c>
      <c r="C77" s="7" t="s">
        <v>144</v>
      </c>
      <c r="D77" s="3" t="s">
        <v>145</v>
      </c>
      <c r="E77" s="3" t="s">
        <v>146</v>
      </c>
      <c r="F77" s="9">
        <v>1</v>
      </c>
      <c r="G77" s="5">
        <v>6.17</v>
      </c>
      <c r="H77" s="12">
        <v>6.17</v>
      </c>
      <c r="I77" s="10">
        <v>0.2</v>
      </c>
      <c r="J77" s="12">
        <v>-1.234</v>
      </c>
      <c r="K77" s="12">
        <f t="shared" si="1"/>
        <v>4.9359999999999999</v>
      </c>
      <c r="L77" s="3" t="s">
        <v>18</v>
      </c>
    </row>
    <row r="78" spans="1:12">
      <c r="A78" s="3" t="s">
        <v>14</v>
      </c>
      <c r="B78" s="6">
        <v>41957</v>
      </c>
      <c r="C78" s="7" t="s">
        <v>147</v>
      </c>
      <c r="D78" s="3" t="s">
        <v>128</v>
      </c>
      <c r="E78" s="3" t="s">
        <v>148</v>
      </c>
      <c r="F78" s="9">
        <v>1</v>
      </c>
      <c r="G78" s="5">
        <v>8.89</v>
      </c>
      <c r="H78" s="12">
        <v>8.89</v>
      </c>
      <c r="I78" s="10">
        <v>0.2</v>
      </c>
      <c r="J78" s="12">
        <v>-1.778</v>
      </c>
      <c r="K78" s="12">
        <f t="shared" si="1"/>
        <v>7.1120000000000001</v>
      </c>
      <c r="L78" s="3" t="s">
        <v>18</v>
      </c>
    </row>
    <row r="79" spans="1:12">
      <c r="A79" s="3" t="s">
        <v>14</v>
      </c>
      <c r="B79" s="6">
        <v>41949</v>
      </c>
      <c r="C79" s="7" t="s">
        <v>149</v>
      </c>
      <c r="D79" s="3" t="s">
        <v>128</v>
      </c>
      <c r="E79" s="3" t="s">
        <v>148</v>
      </c>
      <c r="F79" s="9">
        <v>1</v>
      </c>
      <c r="G79" s="5">
        <v>8.64</v>
      </c>
      <c r="H79" s="12">
        <v>8.64</v>
      </c>
      <c r="I79" s="10">
        <v>0.2</v>
      </c>
      <c r="J79" s="12">
        <v>-1.728</v>
      </c>
      <c r="K79" s="12">
        <f t="shared" si="1"/>
        <v>6.9120000000000008</v>
      </c>
      <c r="L79" s="3" t="s">
        <v>18</v>
      </c>
    </row>
    <row r="80" spans="1:12">
      <c r="A80" s="3" t="s">
        <v>14</v>
      </c>
      <c r="B80" s="6">
        <v>41955</v>
      </c>
      <c r="C80" s="7" t="s">
        <v>150</v>
      </c>
      <c r="D80" s="3" t="s">
        <v>151</v>
      </c>
      <c r="E80" s="3" t="s">
        <v>152</v>
      </c>
      <c r="F80" s="9">
        <v>1</v>
      </c>
      <c r="G80" s="5">
        <v>11.44</v>
      </c>
      <c r="H80" s="12">
        <v>11.44</v>
      </c>
      <c r="I80" s="10">
        <v>0.2</v>
      </c>
      <c r="J80" s="12">
        <v>-2.2879999999999998</v>
      </c>
      <c r="K80" s="12">
        <f t="shared" si="1"/>
        <v>9.1519999999999992</v>
      </c>
      <c r="L80" s="3" t="s">
        <v>18</v>
      </c>
    </row>
    <row r="81" spans="1:12">
      <c r="A81" s="3" t="s">
        <v>14</v>
      </c>
      <c r="B81" s="6">
        <v>41955</v>
      </c>
      <c r="C81" s="7" t="s">
        <v>153</v>
      </c>
      <c r="D81" s="3" t="s">
        <v>120</v>
      </c>
      <c r="E81" s="3" t="s">
        <v>154</v>
      </c>
      <c r="F81" s="9">
        <v>2</v>
      </c>
      <c r="G81" s="5">
        <v>11.42</v>
      </c>
      <c r="H81" s="12">
        <v>22.84</v>
      </c>
      <c r="I81" s="10">
        <v>0.2</v>
      </c>
      <c r="J81" s="12">
        <v>-4.5679999999999996</v>
      </c>
      <c r="K81" s="12">
        <f t="shared" si="1"/>
        <v>18.271999999999998</v>
      </c>
      <c r="L81" s="3" t="s">
        <v>18</v>
      </c>
    </row>
    <row r="82" spans="1:12">
      <c r="A82" s="3" t="s">
        <v>14</v>
      </c>
      <c r="B82" s="6">
        <v>41955</v>
      </c>
      <c r="C82" s="7" t="s">
        <v>153</v>
      </c>
      <c r="D82" s="3" t="s">
        <v>120</v>
      </c>
      <c r="E82" s="3" t="s">
        <v>154</v>
      </c>
      <c r="F82" s="9">
        <v>1</v>
      </c>
      <c r="G82" s="5">
        <v>12.06</v>
      </c>
      <c r="H82" s="12">
        <v>12.06</v>
      </c>
      <c r="I82" s="10">
        <v>0.2</v>
      </c>
      <c r="J82" s="12">
        <v>-2.4119999999999999</v>
      </c>
      <c r="K82" s="12">
        <f t="shared" si="1"/>
        <v>9.6479999999999997</v>
      </c>
      <c r="L82" s="3" t="s">
        <v>18</v>
      </c>
    </row>
    <row r="83" spans="1:12">
      <c r="A83" s="3" t="s">
        <v>14</v>
      </c>
      <c r="B83" s="6">
        <v>41955</v>
      </c>
      <c r="C83" s="7" t="s">
        <v>153</v>
      </c>
      <c r="D83" s="3" t="s">
        <v>120</v>
      </c>
      <c r="E83" s="3" t="s">
        <v>154</v>
      </c>
      <c r="F83" s="9">
        <v>2</v>
      </c>
      <c r="G83" s="5">
        <v>11.42</v>
      </c>
      <c r="H83" s="12">
        <v>22.84</v>
      </c>
      <c r="I83" s="10">
        <v>0.2</v>
      </c>
      <c r="J83" s="12">
        <v>-4.5679999999999996</v>
      </c>
      <c r="K83" s="12">
        <f t="shared" si="1"/>
        <v>18.271999999999998</v>
      </c>
      <c r="L83" s="3" t="s">
        <v>18</v>
      </c>
    </row>
    <row r="84" spans="1:12">
      <c r="A84" s="3" t="s">
        <v>14</v>
      </c>
      <c r="B84" s="6">
        <v>41967</v>
      </c>
      <c r="C84" s="7" t="s">
        <v>155</v>
      </c>
      <c r="D84" s="3" t="s">
        <v>120</v>
      </c>
      <c r="E84" s="3" t="s">
        <v>154</v>
      </c>
      <c r="F84" s="9">
        <v>10</v>
      </c>
      <c r="G84" s="5">
        <v>8.18</v>
      </c>
      <c r="H84" s="12">
        <v>81.8</v>
      </c>
      <c r="I84" s="10">
        <v>0.2</v>
      </c>
      <c r="J84" s="12">
        <v>-16.36</v>
      </c>
      <c r="K84" s="12">
        <f t="shared" si="1"/>
        <v>65.44</v>
      </c>
      <c r="L84" s="3" t="s">
        <v>18</v>
      </c>
    </row>
    <row r="85" spans="1:12">
      <c r="A85" s="3" t="s">
        <v>143</v>
      </c>
      <c r="B85" s="6">
        <v>41971</v>
      </c>
      <c r="C85" s="7" t="s">
        <v>155</v>
      </c>
      <c r="D85" s="3" t="s">
        <v>120</v>
      </c>
      <c r="E85" s="3" t="s">
        <v>154</v>
      </c>
      <c r="F85" s="9">
        <v>1</v>
      </c>
      <c r="G85" s="5">
        <v>7.69</v>
      </c>
      <c r="H85" s="12">
        <v>7.69</v>
      </c>
      <c r="I85" s="10">
        <v>0.2</v>
      </c>
      <c r="J85" s="12">
        <v>-1.538</v>
      </c>
      <c r="K85" s="12">
        <f t="shared" si="1"/>
        <v>6.1520000000000001</v>
      </c>
      <c r="L85" s="3" t="s">
        <v>18</v>
      </c>
    </row>
    <row r="86" spans="1:12">
      <c r="A86" s="3" t="s">
        <v>143</v>
      </c>
      <c r="B86" s="6">
        <v>41971</v>
      </c>
      <c r="C86" s="7" t="s">
        <v>155</v>
      </c>
      <c r="D86" s="3" t="s">
        <v>120</v>
      </c>
      <c r="E86" s="3" t="s">
        <v>154</v>
      </c>
      <c r="F86" s="9">
        <v>3</v>
      </c>
      <c r="G86" s="5">
        <v>7.69</v>
      </c>
      <c r="H86" s="12">
        <v>23.07</v>
      </c>
      <c r="I86" s="10">
        <v>0.2</v>
      </c>
      <c r="J86" s="12">
        <v>-4.6139999999999999</v>
      </c>
      <c r="K86" s="12">
        <f t="shared" si="1"/>
        <v>18.456</v>
      </c>
      <c r="L86" s="3" t="s">
        <v>18</v>
      </c>
    </row>
    <row r="87" spans="1:12">
      <c r="A87" s="3" t="s">
        <v>14</v>
      </c>
      <c r="B87" s="6">
        <v>41954</v>
      </c>
      <c r="C87" s="7" t="s">
        <v>156</v>
      </c>
      <c r="D87" s="3" t="s">
        <v>157</v>
      </c>
      <c r="E87" s="3" t="s">
        <v>158</v>
      </c>
      <c r="F87" s="9">
        <v>1</v>
      </c>
      <c r="G87" s="5">
        <v>2.84</v>
      </c>
      <c r="H87" s="12">
        <v>2.84</v>
      </c>
      <c r="I87" s="10">
        <v>0.2</v>
      </c>
      <c r="J87" s="12">
        <v>-0.56799999999999995</v>
      </c>
      <c r="K87" s="12">
        <f t="shared" si="1"/>
        <v>2.2719999999999998</v>
      </c>
      <c r="L87" s="3" t="s">
        <v>18</v>
      </c>
    </row>
    <row r="88" spans="1:12">
      <c r="A88" s="3" t="s">
        <v>14</v>
      </c>
      <c r="B88" s="6">
        <v>41954</v>
      </c>
      <c r="C88" s="7" t="s">
        <v>156</v>
      </c>
      <c r="D88" s="3" t="s">
        <v>157</v>
      </c>
      <c r="E88" s="3" t="s">
        <v>158</v>
      </c>
      <c r="F88" s="9">
        <v>1</v>
      </c>
      <c r="G88" s="5">
        <v>2.84</v>
      </c>
      <c r="H88" s="12">
        <v>2.84</v>
      </c>
      <c r="I88" s="10">
        <v>0.2</v>
      </c>
      <c r="J88" s="12">
        <v>-0.56799999999999995</v>
      </c>
      <c r="K88" s="12">
        <f t="shared" si="1"/>
        <v>2.2719999999999998</v>
      </c>
      <c r="L88" s="3" t="s">
        <v>18</v>
      </c>
    </row>
    <row r="89" spans="1:12">
      <c r="A89" s="3" t="s">
        <v>14</v>
      </c>
      <c r="B89" s="6">
        <v>41954</v>
      </c>
      <c r="C89" s="7" t="s">
        <v>156</v>
      </c>
      <c r="D89" s="3" t="s">
        <v>157</v>
      </c>
      <c r="E89" s="3" t="s">
        <v>158</v>
      </c>
      <c r="F89" s="9">
        <v>3</v>
      </c>
      <c r="G89" s="5">
        <v>2.69</v>
      </c>
      <c r="H89" s="12">
        <v>8.07</v>
      </c>
      <c r="I89" s="10">
        <v>0.2</v>
      </c>
      <c r="J89" s="12">
        <v>-1.6140000000000001</v>
      </c>
      <c r="K89" s="12">
        <f t="shared" si="1"/>
        <v>6.4560000000000004</v>
      </c>
      <c r="L89" s="3" t="s">
        <v>18</v>
      </c>
    </row>
    <row r="90" spans="1:12">
      <c r="A90" s="3" t="s">
        <v>14</v>
      </c>
      <c r="B90" s="6">
        <v>41957</v>
      </c>
      <c r="C90" s="7" t="s">
        <v>159</v>
      </c>
      <c r="D90" s="3" t="s">
        <v>160</v>
      </c>
      <c r="E90" s="3" t="s">
        <v>161</v>
      </c>
      <c r="F90" s="9">
        <v>1</v>
      </c>
      <c r="G90" s="5">
        <v>8.89</v>
      </c>
      <c r="H90" s="12">
        <v>8.89</v>
      </c>
      <c r="I90" s="10">
        <v>0.2</v>
      </c>
      <c r="J90" s="12">
        <v>-1.778</v>
      </c>
      <c r="K90" s="12">
        <f t="shared" si="1"/>
        <v>7.1120000000000001</v>
      </c>
      <c r="L90" s="3" t="s">
        <v>18</v>
      </c>
    </row>
    <row r="91" spans="1:12">
      <c r="A91" s="3" t="s">
        <v>14</v>
      </c>
      <c r="B91" s="6">
        <v>41955</v>
      </c>
      <c r="C91" s="7" t="s">
        <v>162</v>
      </c>
      <c r="D91" s="3" t="s">
        <v>163</v>
      </c>
      <c r="E91" s="3" t="s">
        <v>164</v>
      </c>
      <c r="F91" s="9">
        <v>1</v>
      </c>
      <c r="G91" s="5">
        <v>11.44</v>
      </c>
      <c r="H91" s="12">
        <v>11.44</v>
      </c>
      <c r="I91" s="10">
        <v>0.2</v>
      </c>
      <c r="J91" s="12">
        <v>-2.2879999999999998</v>
      </c>
      <c r="K91" s="12">
        <f t="shared" si="1"/>
        <v>9.1519999999999992</v>
      </c>
      <c r="L91" s="3" t="s">
        <v>18</v>
      </c>
    </row>
    <row r="92" spans="1:12">
      <c r="A92" s="3" t="s">
        <v>14</v>
      </c>
      <c r="B92" s="6">
        <v>41950</v>
      </c>
      <c r="C92" s="7" t="s">
        <v>165</v>
      </c>
      <c r="D92" s="3" t="s">
        <v>163</v>
      </c>
      <c r="E92" s="3" t="s">
        <v>164</v>
      </c>
      <c r="F92" s="9">
        <v>1</v>
      </c>
      <c r="G92" s="5">
        <v>7.59</v>
      </c>
      <c r="H92" s="12">
        <v>7.59</v>
      </c>
      <c r="I92" s="10">
        <v>0.2</v>
      </c>
      <c r="J92" s="12">
        <v>-1.518</v>
      </c>
      <c r="K92" s="12">
        <f t="shared" si="1"/>
        <v>6.0720000000000001</v>
      </c>
      <c r="L92" s="3" t="s">
        <v>18</v>
      </c>
    </row>
    <row r="93" spans="1:12">
      <c r="A93" s="3" t="s">
        <v>14</v>
      </c>
      <c r="B93" s="6">
        <v>41955</v>
      </c>
      <c r="C93" s="7" t="s">
        <v>165</v>
      </c>
      <c r="D93" s="3" t="s">
        <v>163</v>
      </c>
      <c r="E93" s="3" t="s">
        <v>164</v>
      </c>
      <c r="F93" s="9">
        <v>3</v>
      </c>
      <c r="G93" s="5">
        <v>7.19</v>
      </c>
      <c r="H93" s="12">
        <v>21.57</v>
      </c>
      <c r="I93" s="10">
        <v>0.2</v>
      </c>
      <c r="J93" s="12">
        <v>-4.3140000000000001</v>
      </c>
      <c r="K93" s="12">
        <f t="shared" si="1"/>
        <v>17.256</v>
      </c>
      <c r="L93" s="3" t="s">
        <v>18</v>
      </c>
    </row>
    <row r="94" spans="1:12">
      <c r="A94" s="3" t="s">
        <v>26</v>
      </c>
      <c r="B94" s="6">
        <v>41967</v>
      </c>
      <c r="C94" s="7" t="s">
        <v>165</v>
      </c>
      <c r="D94" s="3" t="s">
        <v>163</v>
      </c>
      <c r="E94" s="3" t="s">
        <v>164</v>
      </c>
      <c r="F94" s="9">
        <v>1</v>
      </c>
      <c r="G94" s="5">
        <v>7.19</v>
      </c>
      <c r="H94" s="12">
        <v>7.19</v>
      </c>
      <c r="I94" s="10">
        <v>0.2</v>
      </c>
      <c r="J94" s="12">
        <v>-1.4379999999999999</v>
      </c>
      <c r="K94" s="12">
        <f t="shared" si="1"/>
        <v>5.7520000000000007</v>
      </c>
      <c r="L94" s="3" t="s">
        <v>18</v>
      </c>
    </row>
    <row r="95" spans="1:12">
      <c r="A95" s="3" t="s">
        <v>14</v>
      </c>
      <c r="B95" s="6">
        <v>41957</v>
      </c>
      <c r="C95" s="7" t="s">
        <v>166</v>
      </c>
      <c r="D95" s="3" t="s">
        <v>167</v>
      </c>
      <c r="E95" s="3" t="s">
        <v>168</v>
      </c>
      <c r="F95" s="9">
        <v>1</v>
      </c>
      <c r="G95" s="5">
        <v>11.44</v>
      </c>
      <c r="H95" s="12">
        <v>11.44</v>
      </c>
      <c r="I95" s="10">
        <v>0.2</v>
      </c>
      <c r="J95" s="12">
        <v>-2.2879999999999998</v>
      </c>
      <c r="K95" s="12">
        <f t="shared" si="1"/>
        <v>9.1519999999999992</v>
      </c>
      <c r="L95" s="3" t="s">
        <v>18</v>
      </c>
    </row>
    <row r="96" spans="1:12">
      <c r="A96" s="3" t="s">
        <v>14</v>
      </c>
      <c r="B96" s="6">
        <v>41962</v>
      </c>
      <c r="C96" s="7" t="s">
        <v>166</v>
      </c>
      <c r="D96" s="3" t="s">
        <v>167</v>
      </c>
      <c r="E96" s="3" t="s">
        <v>168</v>
      </c>
      <c r="F96" s="9">
        <v>2</v>
      </c>
      <c r="G96" s="5">
        <v>10.84</v>
      </c>
      <c r="H96" s="12">
        <v>21.68</v>
      </c>
      <c r="I96" s="10">
        <v>0.2</v>
      </c>
      <c r="J96" s="12">
        <v>-4.3360000000000003</v>
      </c>
      <c r="K96" s="12">
        <f t="shared" si="1"/>
        <v>17.344000000000001</v>
      </c>
      <c r="L96" s="3" t="s">
        <v>18</v>
      </c>
    </row>
    <row r="97" spans="1:12">
      <c r="A97" s="3" t="s">
        <v>14</v>
      </c>
      <c r="B97" s="6">
        <v>41961</v>
      </c>
      <c r="C97" s="7" t="s">
        <v>169</v>
      </c>
      <c r="D97" s="3" t="s">
        <v>120</v>
      </c>
      <c r="E97" s="3" t="s">
        <v>170</v>
      </c>
      <c r="F97" s="9">
        <v>1</v>
      </c>
      <c r="G97" s="5">
        <v>8.64</v>
      </c>
      <c r="H97" s="12">
        <v>8.64</v>
      </c>
      <c r="I97" s="10">
        <v>0.2</v>
      </c>
      <c r="J97" s="12">
        <v>-1.728</v>
      </c>
      <c r="K97" s="12">
        <f t="shared" si="1"/>
        <v>6.9120000000000008</v>
      </c>
      <c r="L97" s="3" t="s">
        <v>18</v>
      </c>
    </row>
    <row r="98" spans="1:12">
      <c r="A98" s="3" t="s">
        <v>14</v>
      </c>
      <c r="B98" s="6">
        <v>41963</v>
      </c>
      <c r="C98" s="7" t="s">
        <v>169</v>
      </c>
      <c r="D98" s="3" t="s">
        <v>120</v>
      </c>
      <c r="E98" s="3" t="s">
        <v>170</v>
      </c>
      <c r="F98" s="9">
        <v>2</v>
      </c>
      <c r="G98" s="5">
        <v>8.64</v>
      </c>
      <c r="H98" s="12">
        <v>17.28</v>
      </c>
      <c r="I98" s="10">
        <v>0.2</v>
      </c>
      <c r="J98" s="12">
        <v>-3.456</v>
      </c>
      <c r="K98" s="12">
        <f t="shared" si="1"/>
        <v>13.824000000000002</v>
      </c>
      <c r="L98" s="3" t="s">
        <v>18</v>
      </c>
    </row>
    <row r="99" spans="1:12">
      <c r="A99" s="3" t="s">
        <v>14</v>
      </c>
      <c r="B99" s="6">
        <v>41957</v>
      </c>
      <c r="C99" s="7" t="s">
        <v>171</v>
      </c>
      <c r="D99" s="3" t="s">
        <v>172</v>
      </c>
      <c r="E99" s="3" t="s">
        <v>173</v>
      </c>
      <c r="F99" s="9">
        <v>1</v>
      </c>
      <c r="G99" s="5">
        <v>11.44</v>
      </c>
      <c r="H99" s="12">
        <v>11.44</v>
      </c>
      <c r="I99" s="10">
        <v>0.2</v>
      </c>
      <c r="J99" s="12">
        <v>-2.2879999999999998</v>
      </c>
      <c r="K99" s="12">
        <f t="shared" si="1"/>
        <v>9.1519999999999992</v>
      </c>
      <c r="L99" s="3" t="s">
        <v>18</v>
      </c>
    </row>
    <row r="100" spans="1:12">
      <c r="A100" s="3" t="s">
        <v>14</v>
      </c>
      <c r="B100" s="6">
        <v>41955</v>
      </c>
      <c r="C100" s="7" t="s">
        <v>174</v>
      </c>
      <c r="D100" s="3" t="s">
        <v>120</v>
      </c>
      <c r="E100" s="3" t="s">
        <v>175</v>
      </c>
      <c r="F100" s="9">
        <v>1</v>
      </c>
      <c r="G100" s="5">
        <v>12.06</v>
      </c>
      <c r="H100" s="12">
        <v>12.06</v>
      </c>
      <c r="I100" s="10">
        <v>0.2</v>
      </c>
      <c r="J100" s="12">
        <v>-2.4119999999999999</v>
      </c>
      <c r="K100" s="12">
        <f t="shared" si="1"/>
        <v>9.6479999999999997</v>
      </c>
      <c r="L100" s="3" t="s">
        <v>18</v>
      </c>
    </row>
    <row r="101" spans="1:12">
      <c r="A101" s="3" t="s">
        <v>14</v>
      </c>
      <c r="B101" s="6">
        <v>41954</v>
      </c>
      <c r="C101" s="7" t="s">
        <v>176</v>
      </c>
      <c r="D101" s="3" t="s">
        <v>177</v>
      </c>
      <c r="E101" s="3" t="s">
        <v>178</v>
      </c>
      <c r="F101" s="9">
        <v>1</v>
      </c>
      <c r="G101" s="5">
        <v>7.19</v>
      </c>
      <c r="H101" s="12">
        <v>7.19</v>
      </c>
      <c r="I101" s="10">
        <v>0.2</v>
      </c>
      <c r="J101" s="12">
        <v>-1.4379999999999999</v>
      </c>
      <c r="K101" s="12">
        <f t="shared" si="1"/>
        <v>5.7520000000000007</v>
      </c>
      <c r="L101" s="3" t="s">
        <v>18</v>
      </c>
    </row>
    <row r="102" spans="1:12">
      <c r="A102" s="3" t="s">
        <v>14</v>
      </c>
      <c r="B102" s="6">
        <v>41950</v>
      </c>
      <c r="C102" s="7" t="s">
        <v>179</v>
      </c>
      <c r="D102" s="3" t="s">
        <v>180</v>
      </c>
      <c r="E102" s="3" t="s">
        <v>181</v>
      </c>
      <c r="F102" s="9">
        <v>2</v>
      </c>
      <c r="G102" s="5">
        <v>8.64</v>
      </c>
      <c r="H102" s="12">
        <v>17.28</v>
      </c>
      <c r="I102" s="10">
        <v>0.2</v>
      </c>
      <c r="J102" s="12">
        <v>-3.456</v>
      </c>
      <c r="K102" s="12">
        <f t="shared" si="1"/>
        <v>13.824000000000002</v>
      </c>
      <c r="L102" s="3" t="s">
        <v>18</v>
      </c>
    </row>
    <row r="103" spans="1:12">
      <c r="A103" s="3" t="s">
        <v>14</v>
      </c>
      <c r="B103" s="6">
        <v>41954</v>
      </c>
      <c r="C103" s="7" t="s">
        <v>182</v>
      </c>
      <c r="D103" s="3" t="s">
        <v>183</v>
      </c>
      <c r="E103" s="3" t="s">
        <v>184</v>
      </c>
      <c r="F103" s="9">
        <v>1</v>
      </c>
      <c r="G103" s="5">
        <v>5.84</v>
      </c>
      <c r="H103" s="12">
        <v>5.84</v>
      </c>
      <c r="I103" s="10">
        <v>0.2</v>
      </c>
      <c r="J103" s="12">
        <v>-1.1679999999999999</v>
      </c>
      <c r="K103" s="12">
        <f t="shared" si="1"/>
        <v>4.6719999999999997</v>
      </c>
      <c r="L103" s="3" t="s">
        <v>18</v>
      </c>
    </row>
    <row r="104" spans="1:12">
      <c r="A104" s="3" t="s">
        <v>14</v>
      </c>
      <c r="B104" s="6">
        <v>41957</v>
      </c>
      <c r="C104" s="7" t="s">
        <v>182</v>
      </c>
      <c r="D104" s="3" t="s">
        <v>183</v>
      </c>
      <c r="E104" s="3" t="s">
        <v>184</v>
      </c>
      <c r="F104" s="9">
        <v>1</v>
      </c>
      <c r="G104" s="5">
        <v>6.17</v>
      </c>
      <c r="H104" s="12">
        <v>6.17</v>
      </c>
      <c r="I104" s="10">
        <v>0.2</v>
      </c>
      <c r="J104" s="12">
        <v>-1.234</v>
      </c>
      <c r="K104" s="12">
        <f t="shared" si="1"/>
        <v>4.9359999999999999</v>
      </c>
      <c r="L104" s="3" t="s">
        <v>18</v>
      </c>
    </row>
    <row r="105" spans="1:12">
      <c r="A105" s="3" t="s">
        <v>14</v>
      </c>
      <c r="B105" s="6">
        <v>41956</v>
      </c>
      <c r="C105" s="7" t="s">
        <v>185</v>
      </c>
      <c r="D105" s="3" t="s">
        <v>186</v>
      </c>
      <c r="E105" s="3" t="s">
        <v>187</v>
      </c>
      <c r="F105" s="9">
        <v>1</v>
      </c>
      <c r="G105" s="5">
        <v>2.52</v>
      </c>
      <c r="H105" s="12">
        <v>2.52</v>
      </c>
      <c r="I105" s="10">
        <v>0.2</v>
      </c>
      <c r="J105" s="12">
        <v>-0.504</v>
      </c>
      <c r="K105" s="12">
        <f t="shared" si="1"/>
        <v>2.016</v>
      </c>
      <c r="L105" s="3" t="s">
        <v>18</v>
      </c>
    </row>
    <row r="106" spans="1:12">
      <c r="A106" s="3" t="s">
        <v>26</v>
      </c>
      <c r="B106" s="6">
        <v>41967</v>
      </c>
      <c r="C106" s="7" t="s">
        <v>185</v>
      </c>
      <c r="D106" s="3" t="s">
        <v>186</v>
      </c>
      <c r="E106" s="3" t="s">
        <v>187</v>
      </c>
      <c r="F106" s="9">
        <v>1</v>
      </c>
      <c r="G106" s="5">
        <v>2.39</v>
      </c>
      <c r="H106" s="12">
        <v>2.39</v>
      </c>
      <c r="I106" s="10">
        <v>0.2</v>
      </c>
      <c r="J106" s="12">
        <v>-0.47799999999999998</v>
      </c>
      <c r="K106" s="12">
        <f t="shared" si="1"/>
        <v>1.9120000000000001</v>
      </c>
      <c r="L106" s="3" t="s">
        <v>18</v>
      </c>
    </row>
    <row r="107" spans="1:12">
      <c r="A107" s="3" t="s">
        <v>14</v>
      </c>
      <c r="B107" s="6">
        <v>41957</v>
      </c>
      <c r="C107" s="7" t="s">
        <v>188</v>
      </c>
      <c r="D107" s="3" t="s">
        <v>16</v>
      </c>
      <c r="E107" s="3" t="s">
        <v>189</v>
      </c>
      <c r="F107" s="9">
        <v>1</v>
      </c>
      <c r="G107" s="5">
        <v>10.07</v>
      </c>
      <c r="H107" s="12">
        <v>10.07</v>
      </c>
      <c r="I107" s="10">
        <v>0.2</v>
      </c>
      <c r="J107" s="12">
        <v>-2.0139999999999998</v>
      </c>
      <c r="K107" s="12">
        <f t="shared" si="1"/>
        <v>8.0560000000000009</v>
      </c>
      <c r="L107" s="3" t="s">
        <v>18</v>
      </c>
    </row>
    <row r="108" spans="1:12">
      <c r="A108" s="3" t="s">
        <v>14</v>
      </c>
      <c r="B108" s="6">
        <v>41957</v>
      </c>
      <c r="C108" s="7" t="s">
        <v>190</v>
      </c>
      <c r="D108" s="3" t="s">
        <v>16</v>
      </c>
      <c r="E108" s="3" t="s">
        <v>189</v>
      </c>
      <c r="F108" s="9">
        <v>1</v>
      </c>
      <c r="G108" s="5">
        <v>7.31</v>
      </c>
      <c r="H108" s="12">
        <v>7.31</v>
      </c>
      <c r="I108" s="10">
        <v>0.2</v>
      </c>
      <c r="J108" s="12">
        <v>-1.462</v>
      </c>
      <c r="K108" s="12">
        <f t="shared" si="1"/>
        <v>5.8479999999999999</v>
      </c>
      <c r="L108" s="3" t="s">
        <v>18</v>
      </c>
    </row>
    <row r="109" spans="1:12">
      <c r="A109" s="3" t="s">
        <v>14</v>
      </c>
      <c r="B109" s="6">
        <v>41955</v>
      </c>
      <c r="C109" s="7" t="s">
        <v>191</v>
      </c>
      <c r="D109" s="3" t="s">
        <v>62</v>
      </c>
      <c r="E109" s="3" t="s">
        <v>192</v>
      </c>
      <c r="F109" s="9">
        <v>2</v>
      </c>
      <c r="G109" s="5">
        <v>7.19</v>
      </c>
      <c r="H109" s="12">
        <v>14.38</v>
      </c>
      <c r="I109" s="10">
        <v>0.2</v>
      </c>
      <c r="J109" s="12">
        <v>-2.8759999999999999</v>
      </c>
      <c r="K109" s="12">
        <f t="shared" si="1"/>
        <v>11.504000000000001</v>
      </c>
      <c r="L109" s="3" t="s">
        <v>18</v>
      </c>
    </row>
    <row r="110" spans="1:12">
      <c r="A110" s="3" t="s">
        <v>193</v>
      </c>
      <c r="B110" s="6">
        <v>41955</v>
      </c>
      <c r="C110" s="7" t="s">
        <v>191</v>
      </c>
      <c r="D110" s="3" t="s">
        <v>62</v>
      </c>
      <c r="E110" s="3" t="s">
        <v>192</v>
      </c>
      <c r="F110" s="9">
        <v>1</v>
      </c>
      <c r="G110" s="5">
        <v>7.19</v>
      </c>
      <c r="H110" s="12">
        <v>7.19</v>
      </c>
      <c r="I110" s="10">
        <v>0.2</v>
      </c>
      <c r="J110" s="12">
        <v>-1.4379999999999999</v>
      </c>
      <c r="K110" s="12">
        <f t="shared" si="1"/>
        <v>5.7520000000000007</v>
      </c>
      <c r="L110" s="3" t="s">
        <v>18</v>
      </c>
    </row>
    <row r="111" spans="1:12">
      <c r="A111" s="3" t="s">
        <v>26</v>
      </c>
      <c r="B111" s="6">
        <v>41967</v>
      </c>
      <c r="C111" s="7" t="s">
        <v>191</v>
      </c>
      <c r="D111" s="3" t="s">
        <v>62</v>
      </c>
      <c r="E111" s="3" t="s">
        <v>192</v>
      </c>
      <c r="F111" s="9">
        <v>1</v>
      </c>
      <c r="G111" s="5">
        <v>7.19</v>
      </c>
      <c r="H111" s="12">
        <v>7.19</v>
      </c>
      <c r="I111" s="10">
        <v>0.2</v>
      </c>
      <c r="J111" s="12">
        <v>-1.4379999999999999</v>
      </c>
      <c r="K111" s="12">
        <f t="shared" si="1"/>
        <v>5.7520000000000007</v>
      </c>
      <c r="L111" s="3" t="s">
        <v>18</v>
      </c>
    </row>
    <row r="112" spans="1:12">
      <c r="A112" s="3" t="s">
        <v>14</v>
      </c>
      <c r="B112" s="6">
        <v>41963</v>
      </c>
      <c r="C112" s="7" t="s">
        <v>194</v>
      </c>
      <c r="D112" s="3" t="s">
        <v>195</v>
      </c>
      <c r="E112" s="3" t="s">
        <v>196</v>
      </c>
      <c r="F112" s="9">
        <v>1</v>
      </c>
      <c r="G112" s="5">
        <v>8.89</v>
      </c>
      <c r="H112" s="12">
        <v>8.89</v>
      </c>
      <c r="I112" s="10">
        <v>0.2</v>
      </c>
      <c r="J112" s="12">
        <v>-1.778</v>
      </c>
      <c r="K112" s="12">
        <f t="shared" si="1"/>
        <v>7.1120000000000001</v>
      </c>
      <c r="L112" s="3" t="s">
        <v>18</v>
      </c>
    </row>
    <row r="113" spans="1:12">
      <c r="A113" s="3" t="s">
        <v>14</v>
      </c>
      <c r="B113" s="6">
        <v>41963</v>
      </c>
      <c r="C113" s="7" t="s">
        <v>197</v>
      </c>
      <c r="D113" s="3" t="s">
        <v>177</v>
      </c>
      <c r="E113" s="3" t="s">
        <v>198</v>
      </c>
      <c r="F113" s="9">
        <v>1</v>
      </c>
      <c r="G113" s="5">
        <v>9.48</v>
      </c>
      <c r="H113" s="12">
        <v>9.48</v>
      </c>
      <c r="I113" s="10">
        <v>0.2</v>
      </c>
      <c r="J113" s="12">
        <v>-1.8959999999999999</v>
      </c>
      <c r="K113" s="12">
        <f t="shared" si="1"/>
        <v>7.5840000000000005</v>
      </c>
      <c r="L113" s="3" t="s">
        <v>18</v>
      </c>
    </row>
    <row r="114" spans="1:12">
      <c r="A114" s="3" t="s">
        <v>14</v>
      </c>
      <c r="B114" s="6">
        <v>41955</v>
      </c>
      <c r="C114" s="7" t="s">
        <v>199</v>
      </c>
      <c r="D114" s="3" t="s">
        <v>138</v>
      </c>
      <c r="E114" s="3" t="s">
        <v>200</v>
      </c>
      <c r="F114" s="9">
        <v>3</v>
      </c>
      <c r="G114" s="5">
        <v>9.48</v>
      </c>
      <c r="H114" s="12">
        <v>28.44</v>
      </c>
      <c r="I114" s="10">
        <v>0.2</v>
      </c>
      <c r="J114" s="12">
        <v>-5.6879999999999997</v>
      </c>
      <c r="K114" s="12">
        <f t="shared" si="1"/>
        <v>22.752000000000002</v>
      </c>
      <c r="L114" s="3" t="s">
        <v>18</v>
      </c>
    </row>
    <row r="115" spans="1:12">
      <c r="A115" s="3" t="s">
        <v>14</v>
      </c>
      <c r="B115" s="6">
        <v>41955</v>
      </c>
      <c r="C115" s="7" t="s">
        <v>201</v>
      </c>
      <c r="D115" s="3" t="s">
        <v>202</v>
      </c>
      <c r="E115" s="3" t="s">
        <v>203</v>
      </c>
      <c r="F115" s="9">
        <v>1</v>
      </c>
      <c r="G115" s="5">
        <v>2.52</v>
      </c>
      <c r="H115" s="12">
        <v>2.52</v>
      </c>
      <c r="I115" s="10">
        <v>0.2</v>
      </c>
      <c r="J115" s="12">
        <v>-0.504</v>
      </c>
      <c r="K115" s="12">
        <f t="shared" si="1"/>
        <v>2.016</v>
      </c>
      <c r="L115" s="3" t="s">
        <v>18</v>
      </c>
    </row>
    <row r="116" spans="1:12">
      <c r="A116" s="3" t="s">
        <v>14</v>
      </c>
      <c r="B116" s="6">
        <v>41960</v>
      </c>
      <c r="C116" s="7" t="s">
        <v>204</v>
      </c>
      <c r="D116" s="3" t="s">
        <v>205</v>
      </c>
      <c r="E116" s="3" t="s">
        <v>205</v>
      </c>
      <c r="F116" s="9">
        <v>5</v>
      </c>
      <c r="G116" s="5">
        <v>11.44</v>
      </c>
      <c r="H116" s="12">
        <v>57.2</v>
      </c>
      <c r="I116" s="10">
        <v>0.2</v>
      </c>
      <c r="J116" s="12">
        <v>-11.44</v>
      </c>
      <c r="K116" s="12">
        <f t="shared" si="1"/>
        <v>45.760000000000005</v>
      </c>
      <c r="L116" s="3" t="s">
        <v>18</v>
      </c>
    </row>
    <row r="117" spans="1:12">
      <c r="A117" s="3" t="s">
        <v>14</v>
      </c>
      <c r="B117" s="6">
        <v>41960</v>
      </c>
      <c r="C117" s="7" t="s">
        <v>204</v>
      </c>
      <c r="D117" s="3" t="s">
        <v>205</v>
      </c>
      <c r="E117" s="3" t="s">
        <v>205</v>
      </c>
      <c r="F117" s="9">
        <v>2</v>
      </c>
      <c r="G117" s="5">
        <v>11.44</v>
      </c>
      <c r="H117" s="12">
        <v>22.88</v>
      </c>
      <c r="I117" s="10">
        <v>0.2</v>
      </c>
      <c r="J117" s="12">
        <v>-4.5759999999999996</v>
      </c>
      <c r="K117" s="12">
        <f t="shared" si="1"/>
        <v>18.303999999999998</v>
      </c>
      <c r="L117" s="3" t="s">
        <v>18</v>
      </c>
    </row>
    <row r="118" spans="1:12">
      <c r="A118" s="3" t="s">
        <v>143</v>
      </c>
      <c r="B118" s="6">
        <v>41971</v>
      </c>
      <c r="C118" s="7" t="s">
        <v>204</v>
      </c>
      <c r="D118" s="3" t="s">
        <v>205</v>
      </c>
      <c r="E118" s="3" t="s">
        <v>205</v>
      </c>
      <c r="F118" s="9">
        <v>1</v>
      </c>
      <c r="G118" s="5">
        <v>10.44</v>
      </c>
      <c r="H118" s="12">
        <v>10.44</v>
      </c>
      <c r="I118" s="10">
        <v>0.2</v>
      </c>
      <c r="J118" s="12">
        <v>-2.0880000000000001</v>
      </c>
      <c r="K118" s="12">
        <f t="shared" si="1"/>
        <v>8.3520000000000003</v>
      </c>
      <c r="L118" s="3" t="s">
        <v>18</v>
      </c>
    </row>
    <row r="119" spans="1:12">
      <c r="A119" s="3" t="s">
        <v>14</v>
      </c>
      <c r="B119" s="6">
        <v>41963</v>
      </c>
      <c r="C119" s="7" t="s">
        <v>206</v>
      </c>
      <c r="D119" s="3" t="s">
        <v>205</v>
      </c>
      <c r="E119" s="3" t="s">
        <v>205</v>
      </c>
      <c r="F119" s="9">
        <v>6</v>
      </c>
      <c r="G119" s="5">
        <v>7.59</v>
      </c>
      <c r="H119" s="12">
        <v>45.54</v>
      </c>
      <c r="I119" s="10">
        <v>0.2</v>
      </c>
      <c r="J119" s="12">
        <v>-9.1080000000000005</v>
      </c>
      <c r="K119" s="12">
        <f t="shared" si="1"/>
        <v>36.432000000000002</v>
      </c>
      <c r="L119" s="3" t="s">
        <v>18</v>
      </c>
    </row>
    <row r="120" spans="1:12">
      <c r="A120" s="3" t="s">
        <v>26</v>
      </c>
      <c r="B120" s="6">
        <v>41967</v>
      </c>
      <c r="C120" s="7" t="s">
        <v>206</v>
      </c>
      <c r="D120" s="3" t="s">
        <v>205</v>
      </c>
      <c r="E120" s="3" t="s">
        <v>205</v>
      </c>
      <c r="F120" s="9">
        <v>1</v>
      </c>
      <c r="G120" s="5">
        <v>7.19</v>
      </c>
      <c r="H120" s="12">
        <v>7.19</v>
      </c>
      <c r="I120" s="10">
        <v>0.2</v>
      </c>
      <c r="J120" s="12">
        <v>-1.4379999999999999</v>
      </c>
      <c r="K120" s="12">
        <f t="shared" si="1"/>
        <v>5.7520000000000007</v>
      </c>
      <c r="L120" s="3" t="s">
        <v>18</v>
      </c>
    </row>
    <row r="121" spans="1:12">
      <c r="A121" s="3" t="s">
        <v>143</v>
      </c>
      <c r="B121" s="6">
        <v>41971</v>
      </c>
      <c r="C121" s="7" t="s">
        <v>206</v>
      </c>
      <c r="D121" s="3" t="s">
        <v>205</v>
      </c>
      <c r="E121" s="3" t="s">
        <v>205</v>
      </c>
      <c r="F121" s="9">
        <v>1</v>
      </c>
      <c r="G121" s="5">
        <v>7.14</v>
      </c>
      <c r="H121" s="12">
        <v>7.14</v>
      </c>
      <c r="I121" s="10">
        <v>0.2</v>
      </c>
      <c r="J121" s="12">
        <v>-1.4279999999999999</v>
      </c>
      <c r="K121" s="12">
        <f t="shared" si="1"/>
        <v>5.7119999999999997</v>
      </c>
      <c r="L121" s="3" t="s">
        <v>18</v>
      </c>
    </row>
    <row r="122" spans="1:12">
      <c r="A122" s="3" t="s">
        <v>14</v>
      </c>
      <c r="B122" s="6">
        <v>41955</v>
      </c>
      <c r="C122" s="7" t="s">
        <v>207</v>
      </c>
      <c r="D122" s="3" t="s">
        <v>202</v>
      </c>
      <c r="E122" s="3" t="s">
        <v>208</v>
      </c>
      <c r="F122" s="9">
        <v>1</v>
      </c>
      <c r="G122" s="5">
        <v>11.44</v>
      </c>
      <c r="H122" s="12">
        <v>11.44</v>
      </c>
      <c r="I122" s="10">
        <v>0.2</v>
      </c>
      <c r="J122" s="12">
        <v>-2.2879999999999998</v>
      </c>
      <c r="K122" s="12">
        <f t="shared" si="1"/>
        <v>9.1519999999999992</v>
      </c>
      <c r="L122" s="3" t="s">
        <v>18</v>
      </c>
    </row>
    <row r="123" spans="1:12">
      <c r="A123" s="3" t="s">
        <v>14</v>
      </c>
      <c r="B123" s="6">
        <v>41955</v>
      </c>
      <c r="C123" s="7" t="s">
        <v>209</v>
      </c>
      <c r="D123" s="3" t="s">
        <v>180</v>
      </c>
      <c r="E123" s="3" t="s">
        <v>210</v>
      </c>
      <c r="F123" s="9">
        <v>2</v>
      </c>
      <c r="G123" s="5">
        <v>12.06</v>
      </c>
      <c r="H123" s="12">
        <v>24.12</v>
      </c>
      <c r="I123" s="10">
        <v>0.2</v>
      </c>
      <c r="J123" s="12">
        <v>-4.8239999999999998</v>
      </c>
      <c r="K123" s="12">
        <f t="shared" si="1"/>
        <v>19.295999999999999</v>
      </c>
      <c r="L123" s="3" t="s">
        <v>18</v>
      </c>
    </row>
    <row r="124" spans="1:12">
      <c r="A124" s="3" t="s">
        <v>14</v>
      </c>
      <c r="B124" s="6">
        <v>41955</v>
      </c>
      <c r="C124" s="7" t="s">
        <v>209</v>
      </c>
      <c r="D124" s="3" t="s">
        <v>180</v>
      </c>
      <c r="E124" s="3" t="s">
        <v>210</v>
      </c>
      <c r="F124" s="9">
        <v>1</v>
      </c>
      <c r="G124" s="5">
        <v>12.06</v>
      </c>
      <c r="H124" s="12">
        <v>12.06</v>
      </c>
      <c r="I124" s="10">
        <v>0.2</v>
      </c>
      <c r="J124" s="12">
        <v>-2.4119999999999999</v>
      </c>
      <c r="K124" s="12">
        <f t="shared" si="1"/>
        <v>9.6479999999999997</v>
      </c>
      <c r="L124" s="3" t="s">
        <v>18</v>
      </c>
    </row>
    <row r="125" spans="1:12">
      <c r="A125" s="3" t="s">
        <v>14</v>
      </c>
      <c r="B125" s="6">
        <v>41955</v>
      </c>
      <c r="C125" s="7" t="s">
        <v>211</v>
      </c>
      <c r="D125" s="3" t="s">
        <v>212</v>
      </c>
      <c r="E125" s="3" t="s">
        <v>213</v>
      </c>
      <c r="F125" s="9">
        <v>1</v>
      </c>
      <c r="G125" s="5">
        <v>10.07</v>
      </c>
      <c r="H125" s="12">
        <v>10.07</v>
      </c>
      <c r="I125" s="10">
        <v>0.2</v>
      </c>
      <c r="J125" s="12">
        <v>-2.0139999999999998</v>
      </c>
      <c r="K125" s="12">
        <f t="shared" si="1"/>
        <v>8.0560000000000009</v>
      </c>
      <c r="L125" s="3" t="s">
        <v>18</v>
      </c>
    </row>
    <row r="126" spans="1:12">
      <c r="A126" s="3" t="s">
        <v>14</v>
      </c>
      <c r="B126" s="6">
        <v>41955</v>
      </c>
      <c r="C126" s="7" t="s">
        <v>211</v>
      </c>
      <c r="D126" s="3" t="s">
        <v>212</v>
      </c>
      <c r="E126" s="3" t="s">
        <v>213</v>
      </c>
      <c r="F126" s="9">
        <v>1</v>
      </c>
      <c r="G126" s="5">
        <v>9.5399999999999991</v>
      </c>
      <c r="H126" s="12">
        <v>9.5399999999999991</v>
      </c>
      <c r="I126" s="10">
        <v>0.2</v>
      </c>
      <c r="J126" s="12">
        <v>-1.9079999999999999</v>
      </c>
      <c r="K126" s="12">
        <f t="shared" si="1"/>
        <v>7.6319999999999997</v>
      </c>
      <c r="L126" s="3" t="s">
        <v>18</v>
      </c>
    </row>
    <row r="127" spans="1:12">
      <c r="A127" s="3" t="s">
        <v>14</v>
      </c>
      <c r="B127" s="6">
        <v>41950</v>
      </c>
      <c r="C127" s="7" t="s">
        <v>214</v>
      </c>
      <c r="D127" s="3" t="s">
        <v>212</v>
      </c>
      <c r="E127" s="3" t="s">
        <v>213</v>
      </c>
      <c r="F127" s="9">
        <v>1</v>
      </c>
      <c r="G127" s="5">
        <v>7.19</v>
      </c>
      <c r="H127" s="12">
        <v>7.19</v>
      </c>
      <c r="I127" s="10">
        <v>0.2</v>
      </c>
      <c r="J127" s="12">
        <v>-1.4379999999999999</v>
      </c>
      <c r="K127" s="12">
        <f t="shared" si="1"/>
        <v>5.7520000000000007</v>
      </c>
      <c r="L127" s="3" t="s">
        <v>18</v>
      </c>
    </row>
    <row r="128" spans="1:12">
      <c r="A128" s="3" t="s">
        <v>14</v>
      </c>
      <c r="B128" s="6">
        <v>41950</v>
      </c>
      <c r="C128" s="7" t="s">
        <v>215</v>
      </c>
      <c r="D128" s="3" t="s">
        <v>216</v>
      </c>
      <c r="E128" s="3" t="s">
        <v>217</v>
      </c>
      <c r="F128" s="9">
        <v>1</v>
      </c>
      <c r="G128" s="5">
        <v>8.64</v>
      </c>
      <c r="H128" s="12">
        <v>8.64</v>
      </c>
      <c r="I128" s="10">
        <v>0.2</v>
      </c>
      <c r="J128" s="12">
        <v>-1.728</v>
      </c>
      <c r="K128" s="12">
        <f t="shared" si="1"/>
        <v>6.9120000000000008</v>
      </c>
      <c r="L128" s="3" t="s">
        <v>18</v>
      </c>
    </row>
    <row r="129" spans="1:12">
      <c r="A129" s="3" t="s">
        <v>14</v>
      </c>
      <c r="B129" s="6">
        <v>41955</v>
      </c>
      <c r="C129" s="7" t="s">
        <v>215</v>
      </c>
      <c r="D129" s="3" t="s">
        <v>216</v>
      </c>
      <c r="E129" s="3" t="s">
        <v>217</v>
      </c>
      <c r="F129" s="9">
        <v>2</v>
      </c>
      <c r="G129" s="5">
        <v>8.18</v>
      </c>
      <c r="H129" s="12">
        <v>16.36</v>
      </c>
      <c r="I129" s="10">
        <v>0.2</v>
      </c>
      <c r="J129" s="12">
        <v>-3.2719999999999998</v>
      </c>
      <c r="K129" s="12">
        <f t="shared" si="1"/>
        <v>13.087999999999999</v>
      </c>
      <c r="L129" s="3" t="s">
        <v>18</v>
      </c>
    </row>
    <row r="130" spans="1:12">
      <c r="A130" s="3" t="s">
        <v>14</v>
      </c>
      <c r="B130" s="6">
        <v>41955</v>
      </c>
      <c r="C130" s="7" t="s">
        <v>218</v>
      </c>
      <c r="D130" s="3" t="s">
        <v>219</v>
      </c>
      <c r="E130" s="3" t="s">
        <v>220</v>
      </c>
      <c r="F130" s="9">
        <v>1</v>
      </c>
      <c r="G130" s="5">
        <v>4.51</v>
      </c>
      <c r="H130" s="12">
        <v>4.51</v>
      </c>
      <c r="I130" s="10">
        <v>0.2</v>
      </c>
      <c r="J130" s="12">
        <v>-0.90200000000000002</v>
      </c>
      <c r="K130" s="12">
        <f t="shared" si="1"/>
        <v>3.6079999999999997</v>
      </c>
      <c r="L130" s="3" t="s">
        <v>18</v>
      </c>
    </row>
    <row r="131" spans="1:12">
      <c r="A131" s="3" t="s">
        <v>14</v>
      </c>
      <c r="B131" s="6">
        <v>41955</v>
      </c>
      <c r="C131" s="7" t="s">
        <v>221</v>
      </c>
      <c r="D131" s="3" t="s">
        <v>219</v>
      </c>
      <c r="E131" s="3" t="s">
        <v>222</v>
      </c>
      <c r="F131" s="9">
        <v>2</v>
      </c>
      <c r="G131" s="5">
        <v>12.06</v>
      </c>
      <c r="H131" s="12">
        <v>24.12</v>
      </c>
      <c r="I131" s="10">
        <v>0.2</v>
      </c>
      <c r="J131" s="12">
        <v>-4.8239999999999998</v>
      </c>
      <c r="K131" s="12">
        <f t="shared" si="1"/>
        <v>19.295999999999999</v>
      </c>
      <c r="L131" s="3" t="s">
        <v>18</v>
      </c>
    </row>
    <row r="132" spans="1:12">
      <c r="A132" s="3" t="s">
        <v>143</v>
      </c>
      <c r="B132" s="6">
        <v>41971</v>
      </c>
      <c r="C132" s="7" t="s">
        <v>221</v>
      </c>
      <c r="D132" s="3" t="s">
        <v>219</v>
      </c>
      <c r="E132" s="3" t="s">
        <v>222</v>
      </c>
      <c r="F132" s="9">
        <v>2</v>
      </c>
      <c r="G132" s="5">
        <v>10.99</v>
      </c>
      <c r="H132" s="12">
        <v>21.98</v>
      </c>
      <c r="I132" s="10">
        <v>0.2</v>
      </c>
      <c r="J132" s="12">
        <v>-4.3959999999999999</v>
      </c>
      <c r="K132" s="12">
        <f t="shared" si="1"/>
        <v>17.584</v>
      </c>
      <c r="L132" s="3" t="s">
        <v>18</v>
      </c>
    </row>
    <row r="133" spans="1:12">
      <c r="A133" s="3" t="s">
        <v>14</v>
      </c>
      <c r="B133" s="6">
        <v>41957</v>
      </c>
      <c r="C133" s="7" t="s">
        <v>223</v>
      </c>
      <c r="D133" s="3" t="s">
        <v>95</v>
      </c>
      <c r="E133" s="3" t="s">
        <v>224</v>
      </c>
      <c r="F133" s="9">
        <v>1</v>
      </c>
      <c r="G133" s="5">
        <v>12.06</v>
      </c>
      <c r="H133" s="12">
        <v>12.06</v>
      </c>
      <c r="I133" s="10">
        <v>0.2</v>
      </c>
      <c r="J133" s="12">
        <v>-2.4119999999999999</v>
      </c>
      <c r="K133" s="12">
        <f t="shared" si="1"/>
        <v>9.6479999999999997</v>
      </c>
      <c r="L133" s="3" t="s">
        <v>18</v>
      </c>
    </row>
    <row r="134" spans="1:12">
      <c r="A134" s="3" t="s">
        <v>14</v>
      </c>
      <c r="B134" s="6">
        <v>41955</v>
      </c>
      <c r="C134" s="7" t="s">
        <v>225</v>
      </c>
      <c r="D134" s="3" t="s">
        <v>219</v>
      </c>
      <c r="E134" s="3" t="s">
        <v>226</v>
      </c>
      <c r="F134" s="9">
        <v>1</v>
      </c>
      <c r="G134" s="5">
        <v>12.06</v>
      </c>
      <c r="H134" s="12">
        <v>12.06</v>
      </c>
      <c r="I134" s="10">
        <v>0.2</v>
      </c>
      <c r="J134" s="12">
        <v>-2.4119999999999999</v>
      </c>
      <c r="K134" s="12">
        <f t="shared" si="1"/>
        <v>9.6479999999999997</v>
      </c>
      <c r="L134" s="3" t="s">
        <v>18</v>
      </c>
    </row>
    <row r="135" spans="1:12">
      <c r="A135" s="3" t="s">
        <v>143</v>
      </c>
      <c r="B135" s="6">
        <v>41971</v>
      </c>
      <c r="C135" s="7" t="s">
        <v>225</v>
      </c>
      <c r="D135" s="3" t="s">
        <v>219</v>
      </c>
      <c r="E135" s="3" t="s">
        <v>226</v>
      </c>
      <c r="F135" s="9">
        <v>1</v>
      </c>
      <c r="G135" s="5">
        <v>10.99</v>
      </c>
      <c r="H135" s="12">
        <v>10.99</v>
      </c>
      <c r="I135" s="10">
        <v>0.2</v>
      </c>
      <c r="J135" s="12">
        <v>-2.198</v>
      </c>
      <c r="K135" s="12">
        <f t="shared" ref="K135:K198" si="2">H135 + J135</f>
        <v>8.7919999999999998</v>
      </c>
      <c r="L135" s="3" t="s">
        <v>18</v>
      </c>
    </row>
    <row r="136" spans="1:12">
      <c r="A136" s="3" t="s">
        <v>227</v>
      </c>
      <c r="B136" s="6">
        <v>41955</v>
      </c>
      <c r="C136" s="7" t="s">
        <v>228</v>
      </c>
      <c r="D136" s="3" t="s">
        <v>219</v>
      </c>
      <c r="E136" s="3" t="s">
        <v>226</v>
      </c>
      <c r="F136" s="9">
        <v>1</v>
      </c>
      <c r="G136" s="5">
        <v>9.09</v>
      </c>
      <c r="H136" s="12">
        <v>9.09</v>
      </c>
      <c r="I136" s="10">
        <v>0.2</v>
      </c>
      <c r="J136" s="12">
        <v>-1.8180000000000001</v>
      </c>
      <c r="K136" s="12">
        <f t="shared" si="2"/>
        <v>7.2720000000000002</v>
      </c>
      <c r="L136" s="3" t="s">
        <v>18</v>
      </c>
    </row>
    <row r="137" spans="1:12">
      <c r="A137" s="3" t="s">
        <v>14</v>
      </c>
      <c r="B137" s="6">
        <v>41955</v>
      </c>
      <c r="C137" s="7" t="s">
        <v>228</v>
      </c>
      <c r="D137" s="3" t="s">
        <v>219</v>
      </c>
      <c r="E137" s="3" t="s">
        <v>226</v>
      </c>
      <c r="F137" s="9">
        <v>2</v>
      </c>
      <c r="G137" s="5">
        <v>8.18</v>
      </c>
      <c r="H137" s="12">
        <v>16.36</v>
      </c>
      <c r="I137" s="10">
        <v>0.2</v>
      </c>
      <c r="J137" s="12">
        <v>-3.2719999999999998</v>
      </c>
      <c r="K137" s="12">
        <f t="shared" si="2"/>
        <v>13.087999999999999</v>
      </c>
      <c r="L137" s="3" t="s">
        <v>18</v>
      </c>
    </row>
    <row r="138" spans="1:12">
      <c r="A138" s="3" t="s">
        <v>14</v>
      </c>
      <c r="B138" s="6">
        <v>41955</v>
      </c>
      <c r="C138" s="7" t="s">
        <v>229</v>
      </c>
      <c r="D138" s="3" t="s">
        <v>141</v>
      </c>
      <c r="E138" s="3" t="s">
        <v>230</v>
      </c>
      <c r="F138" s="9">
        <v>1</v>
      </c>
      <c r="G138" s="5">
        <v>10.84</v>
      </c>
      <c r="H138" s="12">
        <v>10.84</v>
      </c>
      <c r="I138" s="10">
        <v>0.2</v>
      </c>
      <c r="J138" s="12">
        <v>-2.1680000000000001</v>
      </c>
      <c r="K138" s="12">
        <f t="shared" si="2"/>
        <v>8.6720000000000006</v>
      </c>
      <c r="L138" s="3" t="s">
        <v>18</v>
      </c>
    </row>
    <row r="139" spans="1:12">
      <c r="A139" s="3" t="s">
        <v>14</v>
      </c>
      <c r="B139" s="6">
        <v>41962</v>
      </c>
      <c r="C139" s="7" t="s">
        <v>229</v>
      </c>
      <c r="D139" s="3" t="s">
        <v>141</v>
      </c>
      <c r="E139" s="3" t="s">
        <v>230</v>
      </c>
      <c r="F139" s="9">
        <v>2</v>
      </c>
      <c r="G139" s="5">
        <v>10.84</v>
      </c>
      <c r="H139" s="12">
        <v>21.68</v>
      </c>
      <c r="I139" s="10">
        <v>0.2</v>
      </c>
      <c r="J139" s="12">
        <v>-4.3360000000000003</v>
      </c>
      <c r="K139" s="12">
        <f t="shared" si="2"/>
        <v>17.344000000000001</v>
      </c>
      <c r="L139" s="3" t="s">
        <v>18</v>
      </c>
    </row>
    <row r="140" spans="1:12">
      <c r="A140" s="3" t="s">
        <v>143</v>
      </c>
      <c r="B140" s="6">
        <v>41971</v>
      </c>
      <c r="C140" s="7" t="s">
        <v>229</v>
      </c>
      <c r="D140" s="3" t="s">
        <v>141</v>
      </c>
      <c r="E140" s="3" t="s">
        <v>230</v>
      </c>
      <c r="F140" s="9">
        <v>1</v>
      </c>
      <c r="G140" s="5">
        <v>10.44</v>
      </c>
      <c r="H140" s="12">
        <v>10.44</v>
      </c>
      <c r="I140" s="10">
        <v>0.2</v>
      </c>
      <c r="J140" s="12">
        <v>-2.0880000000000001</v>
      </c>
      <c r="K140" s="12">
        <f t="shared" si="2"/>
        <v>8.3520000000000003</v>
      </c>
      <c r="L140" s="3" t="s">
        <v>18</v>
      </c>
    </row>
    <row r="141" spans="1:12">
      <c r="A141" s="3" t="s">
        <v>50</v>
      </c>
      <c r="B141" s="6">
        <v>41967</v>
      </c>
      <c r="C141" s="7" t="s">
        <v>231</v>
      </c>
      <c r="D141" s="3" t="s">
        <v>141</v>
      </c>
      <c r="E141" s="3" t="s">
        <v>230</v>
      </c>
      <c r="F141" s="9">
        <v>1</v>
      </c>
      <c r="G141" s="5">
        <v>7.59</v>
      </c>
      <c r="H141" s="12">
        <v>7.59</v>
      </c>
      <c r="I141" s="10">
        <v>0.2</v>
      </c>
      <c r="J141" s="12">
        <v>-1.518</v>
      </c>
      <c r="K141" s="12">
        <f t="shared" si="2"/>
        <v>6.0720000000000001</v>
      </c>
      <c r="L141" s="3" t="s">
        <v>18</v>
      </c>
    </row>
    <row r="142" spans="1:12">
      <c r="A142" s="3" t="s">
        <v>14</v>
      </c>
      <c r="B142" s="6">
        <v>41967</v>
      </c>
      <c r="C142" s="7" t="s">
        <v>231</v>
      </c>
      <c r="D142" s="3" t="s">
        <v>141</v>
      </c>
      <c r="E142" s="3" t="s">
        <v>230</v>
      </c>
      <c r="F142" s="9">
        <v>2</v>
      </c>
      <c r="G142" s="5">
        <v>7.59</v>
      </c>
      <c r="H142" s="12">
        <v>15.18</v>
      </c>
      <c r="I142" s="10">
        <v>0.2</v>
      </c>
      <c r="J142" s="12">
        <v>-3.036</v>
      </c>
      <c r="K142" s="12">
        <f t="shared" si="2"/>
        <v>12.144</v>
      </c>
      <c r="L142" s="3" t="s">
        <v>18</v>
      </c>
    </row>
    <row r="143" spans="1:12">
      <c r="A143" s="3" t="s">
        <v>143</v>
      </c>
      <c r="B143" s="6">
        <v>41971</v>
      </c>
      <c r="C143" s="7" t="s">
        <v>231</v>
      </c>
      <c r="D143" s="3" t="s">
        <v>141</v>
      </c>
      <c r="E143" s="3" t="s">
        <v>230</v>
      </c>
      <c r="F143" s="9">
        <v>1</v>
      </c>
      <c r="G143" s="5">
        <v>7.14</v>
      </c>
      <c r="H143" s="12">
        <v>7.14</v>
      </c>
      <c r="I143" s="10">
        <v>0.2</v>
      </c>
      <c r="J143" s="12">
        <v>-1.4279999999999999</v>
      </c>
      <c r="K143" s="12">
        <f t="shared" si="2"/>
        <v>5.7119999999999997</v>
      </c>
      <c r="L143" s="3" t="s">
        <v>18</v>
      </c>
    </row>
    <row r="144" spans="1:12">
      <c r="A144" s="3" t="s">
        <v>143</v>
      </c>
      <c r="B144" s="6">
        <v>41971</v>
      </c>
      <c r="C144" s="7" t="s">
        <v>231</v>
      </c>
      <c r="D144" s="3" t="s">
        <v>141</v>
      </c>
      <c r="E144" s="3" t="s">
        <v>230</v>
      </c>
      <c r="F144" s="9">
        <v>1</v>
      </c>
      <c r="G144" s="5">
        <v>7.14</v>
      </c>
      <c r="H144" s="12">
        <v>7.14</v>
      </c>
      <c r="I144" s="10">
        <v>0.2</v>
      </c>
      <c r="J144" s="12">
        <v>-1.4279999999999999</v>
      </c>
      <c r="K144" s="12">
        <f t="shared" si="2"/>
        <v>5.7119999999999997</v>
      </c>
      <c r="L144" s="3" t="s">
        <v>18</v>
      </c>
    </row>
    <row r="145" spans="1:12">
      <c r="A145" s="3" t="s">
        <v>14</v>
      </c>
      <c r="B145" s="6">
        <v>41955</v>
      </c>
      <c r="C145" s="7" t="s">
        <v>232</v>
      </c>
      <c r="D145" s="3" t="s">
        <v>120</v>
      </c>
      <c r="E145" s="3" t="s">
        <v>233</v>
      </c>
      <c r="F145" s="9">
        <v>1</v>
      </c>
      <c r="G145" s="5">
        <v>12.06</v>
      </c>
      <c r="H145" s="12">
        <v>12.06</v>
      </c>
      <c r="I145" s="10">
        <v>0.2</v>
      </c>
      <c r="J145" s="12">
        <v>-2.4119999999999999</v>
      </c>
      <c r="K145" s="12">
        <f t="shared" si="2"/>
        <v>9.6479999999999997</v>
      </c>
      <c r="L145" s="3" t="s">
        <v>18</v>
      </c>
    </row>
    <row r="146" spans="1:12">
      <c r="A146" s="3" t="s">
        <v>14</v>
      </c>
      <c r="B146" s="6">
        <v>41962</v>
      </c>
      <c r="C146" s="7" t="s">
        <v>232</v>
      </c>
      <c r="D146" s="3" t="s">
        <v>120</v>
      </c>
      <c r="E146" s="3" t="s">
        <v>233</v>
      </c>
      <c r="F146" s="9">
        <v>2</v>
      </c>
      <c r="G146" s="5">
        <v>11.42</v>
      </c>
      <c r="H146" s="12">
        <v>22.84</v>
      </c>
      <c r="I146" s="10">
        <v>0.2</v>
      </c>
      <c r="J146" s="12">
        <v>-4.5679999999999996</v>
      </c>
      <c r="K146" s="12">
        <f t="shared" si="2"/>
        <v>18.271999999999998</v>
      </c>
      <c r="L146" s="3" t="s">
        <v>18</v>
      </c>
    </row>
    <row r="147" spans="1:12">
      <c r="A147" s="3" t="s">
        <v>14</v>
      </c>
      <c r="B147" s="6">
        <v>41957</v>
      </c>
      <c r="C147" s="7" t="s">
        <v>234</v>
      </c>
      <c r="D147" s="3" t="s">
        <v>120</v>
      </c>
      <c r="E147" s="3" t="s">
        <v>233</v>
      </c>
      <c r="F147" s="9">
        <v>8</v>
      </c>
      <c r="G147" s="5">
        <v>8.18</v>
      </c>
      <c r="H147" s="12">
        <v>65.44</v>
      </c>
      <c r="I147" s="10">
        <v>0.2</v>
      </c>
      <c r="J147" s="12">
        <v>-13.087999999999999</v>
      </c>
      <c r="K147" s="12">
        <f t="shared" si="2"/>
        <v>52.351999999999997</v>
      </c>
      <c r="L147" s="3" t="s">
        <v>18</v>
      </c>
    </row>
    <row r="148" spans="1:12">
      <c r="A148" s="3" t="s">
        <v>14</v>
      </c>
      <c r="B148" s="6">
        <v>41955</v>
      </c>
      <c r="C148" s="7" t="s">
        <v>235</v>
      </c>
      <c r="D148" s="3" t="s">
        <v>120</v>
      </c>
      <c r="E148" s="3" t="s">
        <v>236</v>
      </c>
      <c r="F148" s="9">
        <v>1</v>
      </c>
      <c r="G148" s="5">
        <v>12.06</v>
      </c>
      <c r="H148" s="12">
        <v>12.06</v>
      </c>
      <c r="I148" s="10">
        <v>0.2</v>
      </c>
      <c r="J148" s="12">
        <v>-2.4119999999999999</v>
      </c>
      <c r="K148" s="12">
        <f t="shared" si="2"/>
        <v>9.6479999999999997</v>
      </c>
      <c r="L148" s="3" t="s">
        <v>18</v>
      </c>
    </row>
    <row r="149" spans="1:12">
      <c r="A149" s="3" t="s">
        <v>14</v>
      </c>
      <c r="B149" s="6">
        <v>41962</v>
      </c>
      <c r="C149" s="7" t="s">
        <v>235</v>
      </c>
      <c r="D149" s="3" t="s">
        <v>120</v>
      </c>
      <c r="E149" s="3" t="s">
        <v>236</v>
      </c>
      <c r="F149" s="9">
        <v>2</v>
      </c>
      <c r="G149" s="5">
        <v>11.42</v>
      </c>
      <c r="H149" s="12">
        <v>22.84</v>
      </c>
      <c r="I149" s="10">
        <v>0.2</v>
      </c>
      <c r="J149" s="12">
        <v>-4.5679999999999996</v>
      </c>
      <c r="K149" s="12">
        <f t="shared" si="2"/>
        <v>18.271999999999998</v>
      </c>
      <c r="L149" s="3" t="s">
        <v>18</v>
      </c>
    </row>
    <row r="150" spans="1:12">
      <c r="A150" s="3" t="s">
        <v>14</v>
      </c>
      <c r="B150" s="6">
        <v>41967</v>
      </c>
      <c r="C150" s="7" t="s">
        <v>237</v>
      </c>
      <c r="D150" s="3" t="s">
        <v>120</v>
      </c>
      <c r="E150" s="3" t="s">
        <v>236</v>
      </c>
      <c r="F150" s="9">
        <v>2</v>
      </c>
      <c r="G150" s="5">
        <v>8.64</v>
      </c>
      <c r="H150" s="12">
        <v>17.28</v>
      </c>
      <c r="I150" s="10">
        <v>0.2</v>
      </c>
      <c r="J150" s="12">
        <v>-3.456</v>
      </c>
      <c r="K150" s="12">
        <f t="shared" si="2"/>
        <v>13.824000000000002</v>
      </c>
      <c r="L150" s="3" t="s">
        <v>18</v>
      </c>
    </row>
    <row r="151" spans="1:12">
      <c r="A151" s="3" t="s">
        <v>50</v>
      </c>
      <c r="B151" s="6">
        <v>41967</v>
      </c>
      <c r="C151" s="7" t="s">
        <v>237</v>
      </c>
      <c r="D151" s="3" t="s">
        <v>120</v>
      </c>
      <c r="E151" s="3" t="s">
        <v>236</v>
      </c>
      <c r="F151" s="9">
        <v>1</v>
      </c>
      <c r="G151" s="5">
        <v>8.64</v>
      </c>
      <c r="H151" s="12">
        <v>8.64</v>
      </c>
      <c r="I151" s="10">
        <v>0.2</v>
      </c>
      <c r="J151" s="12">
        <v>-1.728</v>
      </c>
      <c r="K151" s="12">
        <f t="shared" si="2"/>
        <v>6.9120000000000008</v>
      </c>
      <c r="L151" s="3" t="s">
        <v>18</v>
      </c>
    </row>
    <row r="152" spans="1:12">
      <c r="A152" s="3" t="s">
        <v>14</v>
      </c>
      <c r="B152" s="6">
        <v>41955</v>
      </c>
      <c r="C152" s="7" t="s">
        <v>238</v>
      </c>
      <c r="D152" s="3" t="s">
        <v>239</v>
      </c>
      <c r="E152" s="3" t="s">
        <v>240</v>
      </c>
      <c r="F152" s="9">
        <v>1</v>
      </c>
      <c r="G152" s="5">
        <v>4.51</v>
      </c>
      <c r="H152" s="12">
        <v>4.51</v>
      </c>
      <c r="I152" s="10">
        <v>0.2</v>
      </c>
      <c r="J152" s="12">
        <v>-0.90200000000000002</v>
      </c>
      <c r="K152" s="12">
        <f t="shared" si="2"/>
        <v>3.6079999999999997</v>
      </c>
      <c r="L152" s="3" t="s">
        <v>18</v>
      </c>
    </row>
    <row r="153" spans="1:12">
      <c r="A153" s="3" t="s">
        <v>14</v>
      </c>
      <c r="B153" s="6">
        <v>41955</v>
      </c>
      <c r="C153" s="7" t="s">
        <v>241</v>
      </c>
      <c r="D153" s="3" t="s">
        <v>242</v>
      </c>
      <c r="E153" s="3" t="s">
        <v>243</v>
      </c>
      <c r="F153" s="9">
        <v>1</v>
      </c>
      <c r="G153" s="5">
        <v>12.06</v>
      </c>
      <c r="H153" s="12">
        <v>12.06</v>
      </c>
      <c r="I153" s="10">
        <v>0.2</v>
      </c>
      <c r="J153" s="12">
        <v>-2.4119999999999999</v>
      </c>
      <c r="K153" s="12">
        <f t="shared" si="2"/>
        <v>9.6479999999999997</v>
      </c>
      <c r="L153" s="3" t="s">
        <v>18</v>
      </c>
    </row>
    <row r="154" spans="1:12">
      <c r="A154" s="3" t="s">
        <v>14</v>
      </c>
      <c r="B154" s="6">
        <v>41957</v>
      </c>
      <c r="C154" s="7" t="s">
        <v>244</v>
      </c>
      <c r="D154" s="3" t="s">
        <v>242</v>
      </c>
      <c r="E154" s="3" t="s">
        <v>243</v>
      </c>
      <c r="F154" s="9">
        <v>2</v>
      </c>
      <c r="G154" s="5">
        <v>8.64</v>
      </c>
      <c r="H154" s="12">
        <v>17.28</v>
      </c>
      <c r="I154" s="10">
        <v>0.2</v>
      </c>
      <c r="J154" s="12">
        <v>-3.456</v>
      </c>
      <c r="K154" s="12">
        <f t="shared" si="2"/>
        <v>13.824000000000002</v>
      </c>
      <c r="L154" s="3" t="s">
        <v>18</v>
      </c>
    </row>
    <row r="155" spans="1:12">
      <c r="A155" s="3" t="s">
        <v>50</v>
      </c>
      <c r="B155" s="6">
        <v>41957</v>
      </c>
      <c r="C155" s="7" t="s">
        <v>245</v>
      </c>
      <c r="D155" s="3" t="s">
        <v>246</v>
      </c>
      <c r="E155" s="3" t="s">
        <v>246</v>
      </c>
      <c r="F155" s="9">
        <v>1</v>
      </c>
      <c r="G155" s="5">
        <v>8.64</v>
      </c>
      <c r="H155" s="12">
        <v>8.64</v>
      </c>
      <c r="I155" s="10">
        <v>0.2</v>
      </c>
      <c r="J155" s="12">
        <v>-1.728</v>
      </c>
      <c r="K155" s="12">
        <f t="shared" si="2"/>
        <v>6.9120000000000008</v>
      </c>
      <c r="L155" s="3" t="s">
        <v>18</v>
      </c>
    </row>
    <row r="156" spans="1:12">
      <c r="A156" s="3" t="s">
        <v>227</v>
      </c>
      <c r="B156" s="6">
        <v>41956</v>
      </c>
      <c r="C156" s="7" t="s">
        <v>247</v>
      </c>
      <c r="D156" s="3" t="s">
        <v>248</v>
      </c>
      <c r="E156" s="3" t="s">
        <v>249</v>
      </c>
      <c r="F156" s="9">
        <v>1</v>
      </c>
      <c r="G156" s="5">
        <v>9.09</v>
      </c>
      <c r="H156" s="12">
        <v>9.09</v>
      </c>
      <c r="I156" s="10">
        <v>0.2</v>
      </c>
      <c r="J156" s="12">
        <v>-1.8180000000000001</v>
      </c>
      <c r="K156" s="12">
        <f t="shared" si="2"/>
        <v>7.2720000000000002</v>
      </c>
      <c r="L156" s="3" t="s">
        <v>18</v>
      </c>
    </row>
    <row r="157" spans="1:12">
      <c r="A157" s="3" t="s">
        <v>14</v>
      </c>
      <c r="B157" s="6">
        <v>41950</v>
      </c>
      <c r="C157" s="7" t="s">
        <v>250</v>
      </c>
      <c r="D157" s="3" t="s">
        <v>16</v>
      </c>
      <c r="E157" s="3" t="s">
        <v>251</v>
      </c>
      <c r="F157" s="9">
        <v>1</v>
      </c>
      <c r="G157" s="5">
        <v>7.19</v>
      </c>
      <c r="H157" s="12">
        <v>7.19</v>
      </c>
      <c r="I157" s="10">
        <v>0.2</v>
      </c>
      <c r="J157" s="12">
        <v>-1.4379999999999999</v>
      </c>
      <c r="K157" s="12">
        <f t="shared" si="2"/>
        <v>5.7520000000000007</v>
      </c>
      <c r="L157" s="3" t="s">
        <v>18</v>
      </c>
    </row>
    <row r="158" spans="1:12">
      <c r="A158" s="3" t="s">
        <v>35</v>
      </c>
      <c r="B158" s="6">
        <v>41961</v>
      </c>
      <c r="C158" s="7" t="s">
        <v>250</v>
      </c>
      <c r="D158" s="3" t="s">
        <v>16</v>
      </c>
      <c r="E158" s="3" t="s">
        <v>251</v>
      </c>
      <c r="F158" s="9">
        <v>6</v>
      </c>
      <c r="G158" s="5">
        <v>7.19</v>
      </c>
      <c r="H158" s="12">
        <v>43.14</v>
      </c>
      <c r="I158" s="10">
        <v>0.2</v>
      </c>
      <c r="J158" s="12">
        <v>-8.6280000000000001</v>
      </c>
      <c r="K158" s="12">
        <f t="shared" si="2"/>
        <v>34.512</v>
      </c>
      <c r="L158" s="3" t="s">
        <v>18</v>
      </c>
    </row>
    <row r="159" spans="1:12">
      <c r="A159" s="3" t="s">
        <v>14</v>
      </c>
      <c r="B159" s="6">
        <v>41963</v>
      </c>
      <c r="C159" s="7" t="s">
        <v>250</v>
      </c>
      <c r="D159" s="3" t="s">
        <v>16</v>
      </c>
      <c r="E159" s="3" t="s">
        <v>251</v>
      </c>
      <c r="F159" s="9">
        <v>5</v>
      </c>
      <c r="G159" s="5">
        <v>7.59</v>
      </c>
      <c r="H159" s="12">
        <v>37.950000000000003</v>
      </c>
      <c r="I159" s="10">
        <v>0.2</v>
      </c>
      <c r="J159" s="12">
        <v>-7.59</v>
      </c>
      <c r="K159" s="12">
        <f t="shared" si="2"/>
        <v>30.360000000000003</v>
      </c>
      <c r="L159" s="3" t="s">
        <v>18</v>
      </c>
    </row>
    <row r="160" spans="1:12">
      <c r="A160" s="3" t="s">
        <v>14</v>
      </c>
      <c r="B160" s="6">
        <v>41955</v>
      </c>
      <c r="C160" s="7" t="s">
        <v>252</v>
      </c>
      <c r="D160" s="3" t="s">
        <v>120</v>
      </c>
      <c r="E160" s="3" t="s">
        <v>253</v>
      </c>
      <c r="F160" s="9">
        <v>4</v>
      </c>
      <c r="G160" s="5">
        <v>12.06</v>
      </c>
      <c r="H160" s="12">
        <v>48.24</v>
      </c>
      <c r="I160" s="10">
        <v>0.2</v>
      </c>
      <c r="J160" s="12">
        <v>-9.6479999999999997</v>
      </c>
      <c r="K160" s="12">
        <f t="shared" si="2"/>
        <v>38.591999999999999</v>
      </c>
      <c r="L160" s="3" t="s">
        <v>18</v>
      </c>
    </row>
    <row r="161" spans="1:12">
      <c r="A161" s="3" t="s">
        <v>14</v>
      </c>
      <c r="B161" s="6">
        <v>41950</v>
      </c>
      <c r="C161" s="7" t="s">
        <v>254</v>
      </c>
      <c r="D161" s="3" t="s">
        <v>120</v>
      </c>
      <c r="E161" s="3" t="s">
        <v>253</v>
      </c>
      <c r="F161" s="9">
        <v>2</v>
      </c>
      <c r="G161" s="5">
        <v>8.18</v>
      </c>
      <c r="H161" s="12">
        <v>16.36</v>
      </c>
      <c r="I161" s="10">
        <v>0.2</v>
      </c>
      <c r="J161" s="12">
        <v>-3.2719999999999998</v>
      </c>
      <c r="K161" s="12">
        <f t="shared" si="2"/>
        <v>13.087999999999999</v>
      </c>
      <c r="L161" s="3" t="s">
        <v>18</v>
      </c>
    </row>
    <row r="162" spans="1:12">
      <c r="A162" s="3" t="s">
        <v>14</v>
      </c>
      <c r="B162" s="6">
        <v>41957</v>
      </c>
      <c r="C162" s="7" t="s">
        <v>254</v>
      </c>
      <c r="D162" s="3" t="s">
        <v>120</v>
      </c>
      <c r="E162" s="3" t="s">
        <v>253</v>
      </c>
      <c r="F162" s="9">
        <v>9</v>
      </c>
      <c r="G162" s="5">
        <v>8.18</v>
      </c>
      <c r="H162" s="12">
        <v>73.62</v>
      </c>
      <c r="I162" s="10">
        <v>0.2</v>
      </c>
      <c r="J162" s="12">
        <v>-14.724</v>
      </c>
      <c r="K162" s="12">
        <f t="shared" si="2"/>
        <v>58.896000000000001</v>
      </c>
      <c r="L162" s="3" t="s">
        <v>18</v>
      </c>
    </row>
    <row r="163" spans="1:12">
      <c r="A163" s="3" t="s">
        <v>14</v>
      </c>
      <c r="B163" s="6">
        <v>41949</v>
      </c>
      <c r="C163" s="7" t="s">
        <v>255</v>
      </c>
      <c r="D163" s="3" t="s">
        <v>256</v>
      </c>
      <c r="E163" s="3" t="s">
        <v>257</v>
      </c>
      <c r="F163" s="9">
        <v>1</v>
      </c>
      <c r="G163" s="5">
        <v>8.64</v>
      </c>
      <c r="H163" s="12">
        <v>8.64</v>
      </c>
      <c r="I163" s="10">
        <v>0.2</v>
      </c>
      <c r="J163" s="12">
        <v>-1.728</v>
      </c>
      <c r="K163" s="12">
        <f t="shared" si="2"/>
        <v>6.9120000000000008</v>
      </c>
      <c r="L163" s="3" t="s">
        <v>18</v>
      </c>
    </row>
    <row r="164" spans="1:12">
      <c r="A164" s="3" t="s">
        <v>14</v>
      </c>
      <c r="B164" s="6">
        <v>41950</v>
      </c>
      <c r="C164" s="7" t="s">
        <v>255</v>
      </c>
      <c r="D164" s="3" t="s">
        <v>256</v>
      </c>
      <c r="E164" s="3" t="s">
        <v>257</v>
      </c>
      <c r="F164" s="9">
        <v>5</v>
      </c>
      <c r="G164" s="5">
        <v>8.64</v>
      </c>
      <c r="H164" s="12">
        <v>43.2</v>
      </c>
      <c r="I164" s="10">
        <v>0.2</v>
      </c>
      <c r="J164" s="12">
        <v>-8.64</v>
      </c>
      <c r="K164" s="12">
        <f t="shared" si="2"/>
        <v>34.56</v>
      </c>
      <c r="L164" s="3" t="s">
        <v>18</v>
      </c>
    </row>
    <row r="165" spans="1:12">
      <c r="A165" s="3" t="s">
        <v>35</v>
      </c>
      <c r="B165" s="6">
        <v>41961</v>
      </c>
      <c r="C165" s="7" t="s">
        <v>255</v>
      </c>
      <c r="D165" s="3" t="s">
        <v>256</v>
      </c>
      <c r="E165" s="3" t="s">
        <v>257</v>
      </c>
      <c r="F165" s="9">
        <v>6</v>
      </c>
      <c r="G165" s="5">
        <v>8.18</v>
      </c>
      <c r="H165" s="12">
        <v>49.08</v>
      </c>
      <c r="I165" s="10">
        <v>0.2</v>
      </c>
      <c r="J165" s="12">
        <v>-9.8160000000000007</v>
      </c>
      <c r="K165" s="12">
        <f t="shared" si="2"/>
        <v>39.263999999999996</v>
      </c>
      <c r="L165" s="3" t="s">
        <v>18</v>
      </c>
    </row>
    <row r="166" spans="1:12">
      <c r="A166" s="3" t="s">
        <v>14</v>
      </c>
      <c r="B166" s="6">
        <v>41955</v>
      </c>
      <c r="C166" s="7" t="s">
        <v>258</v>
      </c>
      <c r="D166" s="3" t="s">
        <v>259</v>
      </c>
      <c r="E166" s="3" t="s">
        <v>260</v>
      </c>
      <c r="F166" s="9">
        <v>1</v>
      </c>
      <c r="G166" s="5">
        <v>6.07</v>
      </c>
      <c r="H166" s="12">
        <v>6.07</v>
      </c>
      <c r="I166" s="10">
        <v>0.2</v>
      </c>
      <c r="J166" s="12">
        <v>-1.214</v>
      </c>
      <c r="K166" s="12">
        <f t="shared" si="2"/>
        <v>4.8559999999999999</v>
      </c>
      <c r="L166" s="3" t="s">
        <v>18</v>
      </c>
    </row>
    <row r="167" spans="1:12">
      <c r="A167" s="3" t="s">
        <v>14</v>
      </c>
      <c r="B167" s="6">
        <v>41955</v>
      </c>
      <c r="C167" s="7" t="s">
        <v>261</v>
      </c>
      <c r="D167" s="3" t="s">
        <v>242</v>
      </c>
      <c r="E167" s="3" t="s">
        <v>262</v>
      </c>
      <c r="F167" s="9">
        <v>1</v>
      </c>
      <c r="G167" s="5">
        <v>6.07</v>
      </c>
      <c r="H167" s="12">
        <v>6.07</v>
      </c>
      <c r="I167" s="10">
        <v>0.2</v>
      </c>
      <c r="J167" s="12">
        <v>-1.214</v>
      </c>
      <c r="K167" s="12">
        <f t="shared" si="2"/>
        <v>4.8559999999999999</v>
      </c>
      <c r="L167" s="3" t="s">
        <v>18</v>
      </c>
    </row>
    <row r="168" spans="1:12">
      <c r="A168" s="3" t="s">
        <v>14</v>
      </c>
      <c r="B168" s="6">
        <v>41955</v>
      </c>
      <c r="C168" s="7" t="s">
        <v>263</v>
      </c>
      <c r="D168" s="3" t="s">
        <v>264</v>
      </c>
      <c r="E168" s="3" t="s">
        <v>265</v>
      </c>
      <c r="F168" s="9">
        <v>1</v>
      </c>
      <c r="G168" s="5">
        <v>6.07</v>
      </c>
      <c r="H168" s="12">
        <v>6.07</v>
      </c>
      <c r="I168" s="10">
        <v>0.2</v>
      </c>
      <c r="J168" s="12">
        <v>-1.214</v>
      </c>
      <c r="K168" s="12">
        <f t="shared" si="2"/>
        <v>4.8559999999999999</v>
      </c>
      <c r="L168" s="3" t="s">
        <v>18</v>
      </c>
    </row>
    <row r="169" spans="1:12">
      <c r="A169" s="3" t="s">
        <v>14</v>
      </c>
      <c r="B169" s="6">
        <v>41955</v>
      </c>
      <c r="C169" s="7" t="s">
        <v>266</v>
      </c>
      <c r="D169" s="3" t="s">
        <v>267</v>
      </c>
      <c r="E169" s="3" t="s">
        <v>268</v>
      </c>
      <c r="F169" s="9">
        <v>1</v>
      </c>
      <c r="G169" s="5">
        <v>6.07</v>
      </c>
      <c r="H169" s="12">
        <v>6.07</v>
      </c>
      <c r="I169" s="10">
        <v>0.2</v>
      </c>
      <c r="J169" s="12">
        <v>-1.214</v>
      </c>
      <c r="K169" s="12">
        <f t="shared" si="2"/>
        <v>4.8559999999999999</v>
      </c>
      <c r="L169" s="3" t="s">
        <v>18</v>
      </c>
    </row>
    <row r="170" spans="1:12">
      <c r="A170" s="3" t="s">
        <v>14</v>
      </c>
      <c r="B170" s="6">
        <v>41955</v>
      </c>
      <c r="C170" s="7" t="s">
        <v>269</v>
      </c>
      <c r="D170" s="3" t="s">
        <v>264</v>
      </c>
      <c r="E170" s="3" t="s">
        <v>270</v>
      </c>
      <c r="F170" s="9">
        <v>1</v>
      </c>
      <c r="G170" s="5">
        <v>8.64</v>
      </c>
      <c r="H170" s="12">
        <v>8.64</v>
      </c>
      <c r="I170" s="10">
        <v>0.2</v>
      </c>
      <c r="J170" s="12">
        <v>-1.728</v>
      </c>
      <c r="K170" s="12">
        <f t="shared" si="2"/>
        <v>6.9120000000000008</v>
      </c>
      <c r="L170" s="3" t="s">
        <v>18</v>
      </c>
    </row>
    <row r="171" spans="1:12">
      <c r="A171" s="3" t="s">
        <v>14</v>
      </c>
      <c r="B171" s="6">
        <v>41967</v>
      </c>
      <c r="C171" s="7" t="s">
        <v>271</v>
      </c>
      <c r="D171" s="3" t="s">
        <v>272</v>
      </c>
      <c r="E171" s="3" t="s">
        <v>273</v>
      </c>
      <c r="F171" s="9">
        <v>1</v>
      </c>
      <c r="G171" s="5">
        <v>6.07</v>
      </c>
      <c r="H171" s="12">
        <v>6.07</v>
      </c>
      <c r="I171" s="10">
        <v>0.2</v>
      </c>
      <c r="J171" s="12">
        <v>-1.214</v>
      </c>
      <c r="K171" s="12">
        <f t="shared" si="2"/>
        <v>4.8559999999999999</v>
      </c>
      <c r="L171" s="3" t="s">
        <v>18</v>
      </c>
    </row>
    <row r="172" spans="1:12">
      <c r="A172" s="3" t="s">
        <v>14</v>
      </c>
      <c r="B172" s="6">
        <v>41967</v>
      </c>
      <c r="C172" s="7" t="s">
        <v>274</v>
      </c>
      <c r="D172" s="3" t="s">
        <v>275</v>
      </c>
      <c r="E172" s="3" t="s">
        <v>276</v>
      </c>
      <c r="F172" s="9">
        <v>1</v>
      </c>
      <c r="G172" s="5">
        <v>6.07</v>
      </c>
      <c r="H172" s="12">
        <v>6.07</v>
      </c>
      <c r="I172" s="10">
        <v>0.2</v>
      </c>
      <c r="J172" s="12">
        <v>-1.214</v>
      </c>
      <c r="K172" s="12">
        <f t="shared" si="2"/>
        <v>4.8559999999999999</v>
      </c>
      <c r="L172" s="3" t="s">
        <v>18</v>
      </c>
    </row>
    <row r="173" spans="1:12">
      <c r="A173" s="3" t="s">
        <v>14</v>
      </c>
      <c r="B173" s="6">
        <v>41967</v>
      </c>
      <c r="C173" s="7" t="s">
        <v>277</v>
      </c>
      <c r="D173" s="3" t="s">
        <v>256</v>
      </c>
      <c r="E173" s="3" t="s">
        <v>278</v>
      </c>
      <c r="F173" s="9">
        <v>3</v>
      </c>
      <c r="G173" s="5">
        <v>8.64</v>
      </c>
      <c r="H173" s="12">
        <v>25.92</v>
      </c>
      <c r="I173" s="10">
        <v>0.2</v>
      </c>
      <c r="J173" s="12">
        <v>-5.1840000000000002</v>
      </c>
      <c r="K173" s="12">
        <f t="shared" si="2"/>
        <v>20.736000000000001</v>
      </c>
      <c r="L173" s="3" t="s">
        <v>18</v>
      </c>
    </row>
    <row r="174" spans="1:12">
      <c r="A174" s="3" t="s">
        <v>35</v>
      </c>
      <c r="B174" s="6">
        <v>41967</v>
      </c>
      <c r="C174" s="7" t="s">
        <v>277</v>
      </c>
      <c r="D174" s="3" t="s">
        <v>256</v>
      </c>
      <c r="E174" s="3" t="s">
        <v>278</v>
      </c>
      <c r="F174" s="9">
        <v>6</v>
      </c>
      <c r="G174" s="5">
        <v>8.18</v>
      </c>
      <c r="H174" s="12">
        <v>49.08</v>
      </c>
      <c r="I174" s="10">
        <v>0.2</v>
      </c>
      <c r="J174" s="12">
        <v>-9.8160000000000007</v>
      </c>
      <c r="K174" s="12">
        <f t="shared" si="2"/>
        <v>39.263999999999996</v>
      </c>
      <c r="L174" s="3" t="s">
        <v>18</v>
      </c>
    </row>
    <row r="175" spans="1:12">
      <c r="A175" s="3" t="s">
        <v>279</v>
      </c>
      <c r="B175" s="6">
        <v>41967</v>
      </c>
      <c r="C175" s="7" t="s">
        <v>277</v>
      </c>
      <c r="D175" s="3" t="s">
        <v>256</v>
      </c>
      <c r="E175" s="3" t="s">
        <v>278</v>
      </c>
      <c r="F175" s="9">
        <v>1</v>
      </c>
      <c r="G175" s="5">
        <v>9.09</v>
      </c>
      <c r="H175" s="12">
        <v>9.09</v>
      </c>
      <c r="I175" s="10">
        <v>0.2</v>
      </c>
      <c r="J175" s="12">
        <v>-1.8180000000000001</v>
      </c>
      <c r="K175" s="12">
        <f t="shared" si="2"/>
        <v>7.2720000000000002</v>
      </c>
      <c r="L175" s="3" t="s">
        <v>18</v>
      </c>
    </row>
    <row r="176" spans="1:12">
      <c r="A176" s="3" t="s">
        <v>14</v>
      </c>
      <c r="B176" s="6">
        <v>41967</v>
      </c>
      <c r="C176" s="7" t="s">
        <v>277</v>
      </c>
      <c r="D176" s="3" t="s">
        <v>256</v>
      </c>
      <c r="E176" s="3" t="s">
        <v>278</v>
      </c>
      <c r="F176" s="9">
        <v>2</v>
      </c>
      <c r="G176" s="5">
        <v>8.18</v>
      </c>
      <c r="H176" s="12">
        <v>16.36</v>
      </c>
      <c r="I176" s="10">
        <v>0.2</v>
      </c>
      <c r="J176" s="12">
        <v>-3.2719999999999998</v>
      </c>
      <c r="K176" s="12">
        <f t="shared" si="2"/>
        <v>13.087999999999999</v>
      </c>
      <c r="L176" s="3" t="s">
        <v>18</v>
      </c>
    </row>
    <row r="177" spans="1:12">
      <c r="A177" s="3" t="s">
        <v>14</v>
      </c>
      <c r="B177" s="6">
        <v>41967</v>
      </c>
      <c r="C177" s="7" t="s">
        <v>277</v>
      </c>
      <c r="D177" s="3" t="s">
        <v>256</v>
      </c>
      <c r="E177" s="3" t="s">
        <v>278</v>
      </c>
      <c r="F177" s="9">
        <v>1</v>
      </c>
      <c r="G177" s="5">
        <v>8.64</v>
      </c>
      <c r="H177" s="12">
        <v>8.64</v>
      </c>
      <c r="I177" s="10">
        <v>0.2</v>
      </c>
      <c r="J177" s="12">
        <v>-1.728</v>
      </c>
      <c r="K177" s="12">
        <f t="shared" si="2"/>
        <v>6.9120000000000008</v>
      </c>
      <c r="L177" s="3" t="s">
        <v>18</v>
      </c>
    </row>
    <row r="178" spans="1:12">
      <c r="A178" s="3" t="s">
        <v>143</v>
      </c>
      <c r="B178" s="6">
        <v>41971</v>
      </c>
      <c r="C178" s="7" t="s">
        <v>277</v>
      </c>
      <c r="D178" s="3" t="s">
        <v>256</v>
      </c>
      <c r="E178" s="3" t="s">
        <v>278</v>
      </c>
      <c r="F178" s="9">
        <v>1</v>
      </c>
      <c r="G178" s="5">
        <v>7.69</v>
      </c>
      <c r="H178" s="12">
        <v>7.69</v>
      </c>
      <c r="I178" s="10">
        <v>0.2</v>
      </c>
      <c r="J178" s="12">
        <v>-1.538</v>
      </c>
      <c r="K178" s="12">
        <f t="shared" si="2"/>
        <v>6.1520000000000001</v>
      </c>
      <c r="L178" s="3" t="s">
        <v>18</v>
      </c>
    </row>
    <row r="179" spans="1:12">
      <c r="A179" s="3" t="s">
        <v>14</v>
      </c>
      <c r="B179" s="6">
        <v>41967</v>
      </c>
      <c r="C179" s="7" t="s">
        <v>280</v>
      </c>
      <c r="D179" s="3" t="s">
        <v>281</v>
      </c>
      <c r="E179" s="3" t="s">
        <v>282</v>
      </c>
      <c r="F179" s="9">
        <v>1</v>
      </c>
      <c r="G179" s="5">
        <v>6.07</v>
      </c>
      <c r="H179" s="12">
        <v>6.07</v>
      </c>
      <c r="I179" s="10">
        <v>0.2</v>
      </c>
      <c r="J179" s="12">
        <v>-1.214</v>
      </c>
      <c r="K179" s="12">
        <f t="shared" si="2"/>
        <v>4.8559999999999999</v>
      </c>
      <c r="L179" s="3" t="s">
        <v>18</v>
      </c>
    </row>
    <row r="180" spans="1:12">
      <c r="A180" s="3" t="s">
        <v>14</v>
      </c>
      <c r="B180" s="6">
        <v>41967</v>
      </c>
      <c r="C180" s="7" t="s">
        <v>283</v>
      </c>
      <c r="D180" s="3" t="s">
        <v>284</v>
      </c>
      <c r="E180" s="3" t="s">
        <v>284</v>
      </c>
      <c r="F180" s="9">
        <v>1</v>
      </c>
      <c r="G180" s="5">
        <v>8.64</v>
      </c>
      <c r="H180" s="12">
        <v>8.64</v>
      </c>
      <c r="I180" s="10">
        <v>0.2</v>
      </c>
      <c r="J180" s="12">
        <v>-1.728</v>
      </c>
      <c r="K180" s="12">
        <f t="shared" si="2"/>
        <v>6.9120000000000008</v>
      </c>
      <c r="L180" s="3" t="s">
        <v>18</v>
      </c>
    </row>
    <row r="181" spans="1:12">
      <c r="A181" s="3" t="s">
        <v>14</v>
      </c>
      <c r="B181" s="6">
        <v>41967</v>
      </c>
      <c r="C181" s="7" t="s">
        <v>283</v>
      </c>
      <c r="D181" s="3" t="s">
        <v>284</v>
      </c>
      <c r="E181" s="3" t="s">
        <v>284</v>
      </c>
      <c r="F181" s="9">
        <v>3</v>
      </c>
      <c r="G181" s="5">
        <v>8.64</v>
      </c>
      <c r="H181" s="12">
        <v>25.92</v>
      </c>
      <c r="I181" s="10">
        <v>0.2</v>
      </c>
      <c r="J181" s="12">
        <v>-5.1840000000000002</v>
      </c>
      <c r="K181" s="12">
        <f t="shared" si="2"/>
        <v>20.736000000000001</v>
      </c>
      <c r="L181" s="3" t="s">
        <v>18</v>
      </c>
    </row>
    <row r="182" spans="1:12">
      <c r="A182" s="3" t="s">
        <v>14</v>
      </c>
      <c r="B182" s="6">
        <v>41967</v>
      </c>
      <c r="C182" s="7" t="s">
        <v>283</v>
      </c>
      <c r="D182" s="3" t="s">
        <v>284</v>
      </c>
      <c r="E182" s="3" t="s">
        <v>284</v>
      </c>
      <c r="F182" s="9">
        <v>2</v>
      </c>
      <c r="G182" s="5">
        <v>8.18</v>
      </c>
      <c r="H182" s="12">
        <v>16.36</v>
      </c>
      <c r="I182" s="10">
        <v>0.2</v>
      </c>
      <c r="J182" s="12">
        <v>-3.2719999999999998</v>
      </c>
      <c r="K182" s="12">
        <f t="shared" si="2"/>
        <v>13.087999999999999</v>
      </c>
      <c r="L182" s="3" t="s">
        <v>18</v>
      </c>
    </row>
    <row r="183" spans="1:12">
      <c r="A183" s="3" t="s">
        <v>143</v>
      </c>
      <c r="B183" s="6">
        <v>41971</v>
      </c>
      <c r="C183" s="7" t="s">
        <v>283</v>
      </c>
      <c r="D183" s="3" t="s">
        <v>284</v>
      </c>
      <c r="E183" s="3" t="s">
        <v>284</v>
      </c>
      <c r="F183" s="9">
        <v>17</v>
      </c>
      <c r="G183" s="5">
        <v>7.69</v>
      </c>
      <c r="H183" s="12">
        <v>130.72999999999999</v>
      </c>
      <c r="I183" s="10">
        <v>0.2</v>
      </c>
      <c r="J183" s="12">
        <v>-26.146000000000001</v>
      </c>
      <c r="K183" s="12">
        <f t="shared" si="2"/>
        <v>104.58399999999999</v>
      </c>
      <c r="L183" s="3" t="s">
        <v>18</v>
      </c>
    </row>
    <row r="184" spans="1:12">
      <c r="A184" s="3" t="s">
        <v>143</v>
      </c>
      <c r="B184" s="6">
        <v>41971</v>
      </c>
      <c r="C184" s="7" t="s">
        <v>283</v>
      </c>
      <c r="D184" s="3" t="s">
        <v>284</v>
      </c>
      <c r="E184" s="3" t="s">
        <v>284</v>
      </c>
      <c r="F184" s="9">
        <v>1</v>
      </c>
      <c r="G184" s="5">
        <v>7.69</v>
      </c>
      <c r="H184" s="12">
        <v>7.69</v>
      </c>
      <c r="I184" s="10">
        <v>0.2</v>
      </c>
      <c r="J184" s="12">
        <v>-1.538</v>
      </c>
      <c r="K184" s="12">
        <f t="shared" si="2"/>
        <v>6.1520000000000001</v>
      </c>
      <c r="L184" s="3" t="s">
        <v>18</v>
      </c>
    </row>
    <row r="185" spans="1:12">
      <c r="A185" s="3" t="s">
        <v>35</v>
      </c>
      <c r="B185" s="6">
        <v>41961</v>
      </c>
      <c r="C185" s="7" t="s">
        <v>285</v>
      </c>
      <c r="D185" s="3" t="s">
        <v>286</v>
      </c>
      <c r="E185" s="3" t="s">
        <v>287</v>
      </c>
      <c r="F185" s="9">
        <v>6</v>
      </c>
      <c r="G185" s="5">
        <v>4.49</v>
      </c>
      <c r="H185" s="12">
        <v>26.94</v>
      </c>
      <c r="I185" s="10">
        <v>0.2</v>
      </c>
      <c r="J185" s="12">
        <v>-5.3879999999999999</v>
      </c>
      <c r="K185" s="12">
        <f t="shared" si="2"/>
        <v>21.552</v>
      </c>
      <c r="L185" s="3" t="s">
        <v>18</v>
      </c>
    </row>
    <row r="186" spans="1:12">
      <c r="A186" s="3" t="s">
        <v>14</v>
      </c>
      <c r="B186" s="6">
        <v>41955</v>
      </c>
      <c r="C186" s="7" t="s">
        <v>288</v>
      </c>
      <c r="D186" s="3" t="s">
        <v>289</v>
      </c>
      <c r="E186" s="3" t="s">
        <v>290</v>
      </c>
      <c r="F186" s="9">
        <v>2</v>
      </c>
      <c r="G186" s="5">
        <v>4.74</v>
      </c>
      <c r="H186" s="12">
        <v>9.48</v>
      </c>
      <c r="I186" s="10">
        <v>0.2</v>
      </c>
      <c r="J186" s="12">
        <v>-1.8959999999999999</v>
      </c>
      <c r="K186" s="12">
        <f t="shared" si="2"/>
        <v>7.5840000000000005</v>
      </c>
      <c r="L186" s="3" t="s">
        <v>18</v>
      </c>
    </row>
    <row r="187" spans="1:12">
      <c r="A187" s="3" t="s">
        <v>35</v>
      </c>
      <c r="B187" s="6">
        <v>41961</v>
      </c>
      <c r="C187" s="7" t="s">
        <v>288</v>
      </c>
      <c r="D187" s="3" t="s">
        <v>289</v>
      </c>
      <c r="E187" s="3" t="s">
        <v>290</v>
      </c>
      <c r="F187" s="9">
        <v>1</v>
      </c>
      <c r="G187" s="5">
        <v>4.49</v>
      </c>
      <c r="H187" s="12">
        <v>4.49</v>
      </c>
      <c r="I187" s="10">
        <v>0.2</v>
      </c>
      <c r="J187" s="12">
        <v>-0.89800000000000002</v>
      </c>
      <c r="K187" s="12">
        <f t="shared" si="2"/>
        <v>3.5920000000000001</v>
      </c>
      <c r="L187" s="3" t="s">
        <v>18</v>
      </c>
    </row>
    <row r="188" spans="1:12">
      <c r="A188" s="3" t="s">
        <v>14</v>
      </c>
      <c r="B188" s="6">
        <v>41950</v>
      </c>
      <c r="C188" s="7" t="s">
        <v>291</v>
      </c>
      <c r="D188" s="3" t="s">
        <v>289</v>
      </c>
      <c r="E188" s="3" t="s">
        <v>292</v>
      </c>
      <c r="F188" s="9">
        <v>2</v>
      </c>
      <c r="G188" s="5">
        <v>4.49</v>
      </c>
      <c r="H188" s="12">
        <v>8.98</v>
      </c>
      <c r="I188" s="10">
        <v>0.2</v>
      </c>
      <c r="J188" s="12">
        <v>-1.796</v>
      </c>
      <c r="K188" s="12">
        <f t="shared" si="2"/>
        <v>7.1840000000000002</v>
      </c>
      <c r="L188" s="3" t="s">
        <v>18</v>
      </c>
    </row>
    <row r="189" spans="1:12">
      <c r="A189" s="3" t="s">
        <v>14</v>
      </c>
      <c r="B189" s="6">
        <v>41955</v>
      </c>
      <c r="C189" s="7" t="s">
        <v>291</v>
      </c>
      <c r="D189" s="3" t="s">
        <v>289</v>
      </c>
      <c r="E189" s="3" t="s">
        <v>292</v>
      </c>
      <c r="F189" s="9">
        <v>2</v>
      </c>
      <c r="G189" s="5">
        <v>4.49</v>
      </c>
      <c r="H189" s="12">
        <v>8.98</v>
      </c>
      <c r="I189" s="10">
        <v>0.2</v>
      </c>
      <c r="J189" s="12">
        <v>-1.796</v>
      </c>
      <c r="K189" s="12">
        <f t="shared" si="2"/>
        <v>7.1840000000000002</v>
      </c>
      <c r="L189" s="3" t="s">
        <v>18</v>
      </c>
    </row>
    <row r="190" spans="1:12">
      <c r="A190" s="3" t="s">
        <v>35</v>
      </c>
      <c r="B190" s="6">
        <v>41961</v>
      </c>
      <c r="C190" s="7" t="s">
        <v>291</v>
      </c>
      <c r="D190" s="3" t="s">
        <v>289</v>
      </c>
      <c r="E190" s="3" t="s">
        <v>292</v>
      </c>
      <c r="F190" s="9">
        <v>6</v>
      </c>
      <c r="G190" s="5">
        <v>4.49</v>
      </c>
      <c r="H190" s="12">
        <v>26.94</v>
      </c>
      <c r="I190" s="10">
        <v>0.2</v>
      </c>
      <c r="J190" s="12">
        <v>-5.3879999999999999</v>
      </c>
      <c r="K190" s="12">
        <f t="shared" si="2"/>
        <v>21.552</v>
      </c>
      <c r="L190" s="3" t="s">
        <v>18</v>
      </c>
    </row>
    <row r="191" spans="1:12">
      <c r="A191" s="3" t="s">
        <v>35</v>
      </c>
      <c r="B191" s="6">
        <v>41961</v>
      </c>
      <c r="C191" s="7" t="s">
        <v>293</v>
      </c>
      <c r="D191" s="3" t="s">
        <v>294</v>
      </c>
      <c r="E191" s="3" t="s">
        <v>295</v>
      </c>
      <c r="F191" s="9">
        <v>6</v>
      </c>
      <c r="G191" s="5">
        <v>4.49</v>
      </c>
      <c r="H191" s="12">
        <v>26.94</v>
      </c>
      <c r="I191" s="10">
        <v>0.2</v>
      </c>
      <c r="J191" s="12">
        <v>-5.3879999999999999</v>
      </c>
      <c r="K191" s="12">
        <f t="shared" si="2"/>
        <v>21.552</v>
      </c>
      <c r="L191" s="3" t="s">
        <v>18</v>
      </c>
    </row>
    <row r="192" spans="1:12">
      <c r="A192" s="3" t="s">
        <v>35</v>
      </c>
      <c r="B192" s="6">
        <v>41961</v>
      </c>
      <c r="C192" s="7" t="s">
        <v>296</v>
      </c>
      <c r="D192" s="3" t="s">
        <v>297</v>
      </c>
      <c r="E192" s="3" t="s">
        <v>298</v>
      </c>
      <c r="F192" s="9">
        <v>6</v>
      </c>
      <c r="G192" s="5">
        <v>4.49</v>
      </c>
      <c r="H192" s="12">
        <v>26.94</v>
      </c>
      <c r="I192" s="10">
        <v>0.2</v>
      </c>
      <c r="J192" s="12">
        <v>-5.3879999999999999</v>
      </c>
      <c r="K192" s="12">
        <f t="shared" si="2"/>
        <v>21.552</v>
      </c>
      <c r="L192" s="3" t="s">
        <v>18</v>
      </c>
    </row>
    <row r="193" spans="1:12">
      <c r="A193" s="3" t="s">
        <v>14</v>
      </c>
      <c r="B193" s="6">
        <v>41967</v>
      </c>
      <c r="C193" s="7" t="s">
        <v>299</v>
      </c>
      <c r="D193" s="3" t="s">
        <v>300</v>
      </c>
      <c r="E193" s="3" t="s">
        <v>301</v>
      </c>
      <c r="F193" s="9">
        <v>2</v>
      </c>
      <c r="G193" s="5">
        <v>4.74</v>
      </c>
      <c r="H193" s="12">
        <v>9.48</v>
      </c>
      <c r="I193" s="10">
        <v>0.2</v>
      </c>
      <c r="J193" s="12">
        <v>-1.8959999999999999</v>
      </c>
      <c r="K193" s="12">
        <f t="shared" si="2"/>
        <v>7.5840000000000005</v>
      </c>
      <c r="L193" s="3" t="s">
        <v>18</v>
      </c>
    </row>
    <row r="194" spans="1:12">
      <c r="A194" s="3" t="s">
        <v>35</v>
      </c>
      <c r="B194" s="6">
        <v>41967</v>
      </c>
      <c r="C194" s="7" t="s">
        <v>299</v>
      </c>
      <c r="D194" s="3" t="s">
        <v>300</v>
      </c>
      <c r="E194" s="3" t="s">
        <v>301</v>
      </c>
      <c r="F194" s="9">
        <v>6</v>
      </c>
      <c r="G194" s="5">
        <v>4.49</v>
      </c>
      <c r="H194" s="12">
        <v>26.94</v>
      </c>
      <c r="I194" s="10">
        <v>0.2</v>
      </c>
      <c r="J194" s="12">
        <v>-5.3879999999999999</v>
      </c>
      <c r="K194" s="12">
        <f t="shared" si="2"/>
        <v>21.552</v>
      </c>
      <c r="L194" s="3" t="s">
        <v>18</v>
      </c>
    </row>
    <row r="195" spans="1:12">
      <c r="A195" s="3" t="s">
        <v>14</v>
      </c>
      <c r="B195" s="6">
        <v>41963</v>
      </c>
      <c r="C195" s="7" t="s">
        <v>302</v>
      </c>
      <c r="D195" s="3" t="s">
        <v>303</v>
      </c>
      <c r="E195" s="3" t="s">
        <v>304</v>
      </c>
      <c r="F195" s="9">
        <v>1</v>
      </c>
      <c r="G195" s="5">
        <v>9.48</v>
      </c>
      <c r="H195" s="12">
        <v>9.48</v>
      </c>
      <c r="I195" s="10">
        <v>0.2</v>
      </c>
      <c r="J195" s="12">
        <v>-1.8959999999999999</v>
      </c>
      <c r="K195" s="12">
        <f t="shared" si="2"/>
        <v>7.5840000000000005</v>
      </c>
      <c r="L195" s="3" t="s">
        <v>18</v>
      </c>
    </row>
    <row r="196" spans="1:12">
      <c r="A196" s="3" t="s">
        <v>143</v>
      </c>
      <c r="B196" s="6">
        <v>41971</v>
      </c>
      <c r="C196" s="7" t="s">
        <v>302</v>
      </c>
      <c r="D196" s="3" t="s">
        <v>303</v>
      </c>
      <c r="E196" s="3" t="s">
        <v>304</v>
      </c>
      <c r="F196" s="9">
        <v>1</v>
      </c>
      <c r="G196" s="5">
        <v>8.7899999999999991</v>
      </c>
      <c r="H196" s="12">
        <v>8.7899999999999991</v>
      </c>
      <c r="I196" s="10">
        <v>0.2</v>
      </c>
      <c r="J196" s="12">
        <v>-1.758</v>
      </c>
      <c r="K196" s="12">
        <f t="shared" si="2"/>
        <v>7.0319999999999991</v>
      </c>
      <c r="L196" s="3" t="s">
        <v>18</v>
      </c>
    </row>
    <row r="197" spans="1:12">
      <c r="A197" s="3" t="s">
        <v>14</v>
      </c>
      <c r="B197" s="6">
        <v>41950</v>
      </c>
      <c r="C197" s="7" t="s">
        <v>305</v>
      </c>
      <c r="D197" s="3" t="s">
        <v>303</v>
      </c>
      <c r="E197" s="3" t="s">
        <v>304</v>
      </c>
      <c r="F197" s="9">
        <v>1</v>
      </c>
      <c r="G197" s="5">
        <v>4.49</v>
      </c>
      <c r="H197" s="12">
        <v>4.49</v>
      </c>
      <c r="I197" s="10">
        <v>0.2</v>
      </c>
      <c r="J197" s="12">
        <v>-0.89800000000000002</v>
      </c>
      <c r="K197" s="12">
        <f t="shared" si="2"/>
        <v>3.5920000000000001</v>
      </c>
      <c r="L197" s="3" t="s">
        <v>18</v>
      </c>
    </row>
    <row r="198" spans="1:12">
      <c r="A198" s="3" t="s">
        <v>14</v>
      </c>
      <c r="B198" s="6">
        <v>41957</v>
      </c>
      <c r="C198" s="7" t="s">
        <v>305</v>
      </c>
      <c r="D198" s="3" t="s">
        <v>303</v>
      </c>
      <c r="E198" s="3" t="s">
        <v>304</v>
      </c>
      <c r="F198" s="9">
        <v>7</v>
      </c>
      <c r="G198" s="5">
        <v>4.49</v>
      </c>
      <c r="H198" s="12">
        <v>31.43</v>
      </c>
      <c r="I198" s="10">
        <v>0.2</v>
      </c>
      <c r="J198" s="12">
        <v>-6.2859999999999996</v>
      </c>
      <c r="K198" s="12">
        <f t="shared" si="2"/>
        <v>25.143999999999998</v>
      </c>
      <c r="L198" s="3" t="s">
        <v>18</v>
      </c>
    </row>
    <row r="199" spans="1:12">
      <c r="A199" s="3" t="s">
        <v>35</v>
      </c>
      <c r="B199" s="6">
        <v>41961</v>
      </c>
      <c r="C199" s="7" t="s">
        <v>305</v>
      </c>
      <c r="D199" s="3" t="s">
        <v>303</v>
      </c>
      <c r="E199" s="3" t="s">
        <v>304</v>
      </c>
      <c r="F199" s="9">
        <v>6</v>
      </c>
      <c r="G199" s="5">
        <v>4.49</v>
      </c>
      <c r="H199" s="12">
        <v>26.94</v>
      </c>
      <c r="I199" s="10">
        <v>0.2</v>
      </c>
      <c r="J199" s="12">
        <v>-5.3879999999999999</v>
      </c>
      <c r="K199" s="12">
        <f t="shared" ref="K199:K214" si="3">H199 + J199</f>
        <v>21.552</v>
      </c>
      <c r="L199" s="3" t="s">
        <v>18</v>
      </c>
    </row>
    <row r="200" spans="1:12">
      <c r="A200" s="3" t="s">
        <v>35</v>
      </c>
      <c r="B200" s="6">
        <v>41961</v>
      </c>
      <c r="C200" s="7" t="s">
        <v>306</v>
      </c>
      <c r="D200" s="3" t="s">
        <v>307</v>
      </c>
      <c r="E200" s="3" t="s">
        <v>308</v>
      </c>
      <c r="F200" s="9">
        <v>6</v>
      </c>
      <c r="G200" s="5">
        <v>4.49</v>
      </c>
      <c r="H200" s="12">
        <v>26.94</v>
      </c>
      <c r="I200" s="10">
        <v>0.2</v>
      </c>
      <c r="J200" s="12">
        <v>-5.3879999999999999</v>
      </c>
      <c r="K200" s="12">
        <f t="shared" si="3"/>
        <v>21.552</v>
      </c>
      <c r="L200" s="3" t="s">
        <v>18</v>
      </c>
    </row>
    <row r="201" spans="1:12">
      <c r="A201" s="3" t="s">
        <v>14</v>
      </c>
      <c r="B201" s="6">
        <v>41961</v>
      </c>
      <c r="C201" s="7" t="s">
        <v>309</v>
      </c>
      <c r="D201" s="3" t="s">
        <v>310</v>
      </c>
      <c r="E201" s="3" t="s">
        <v>311</v>
      </c>
      <c r="F201" s="9">
        <v>1</v>
      </c>
      <c r="G201" s="5">
        <v>8.89</v>
      </c>
      <c r="H201" s="12">
        <v>8.89</v>
      </c>
      <c r="I201" s="10">
        <v>0.2</v>
      </c>
      <c r="J201" s="12">
        <v>-1.778</v>
      </c>
      <c r="K201" s="12">
        <f t="shared" si="3"/>
        <v>7.1120000000000001</v>
      </c>
      <c r="L201" s="3" t="s">
        <v>18</v>
      </c>
    </row>
    <row r="202" spans="1:12">
      <c r="A202" s="3" t="s">
        <v>14</v>
      </c>
      <c r="B202" s="6">
        <v>41961</v>
      </c>
      <c r="C202" s="7" t="s">
        <v>309</v>
      </c>
      <c r="D202" s="3" t="s">
        <v>310</v>
      </c>
      <c r="E202" s="3" t="s">
        <v>311</v>
      </c>
      <c r="F202" s="9">
        <v>2</v>
      </c>
      <c r="G202" s="5">
        <v>8.89</v>
      </c>
      <c r="H202" s="12">
        <v>17.78</v>
      </c>
      <c r="I202" s="10">
        <v>0.2</v>
      </c>
      <c r="J202" s="12">
        <v>-3.556</v>
      </c>
      <c r="K202" s="12">
        <f t="shared" si="3"/>
        <v>14.224</v>
      </c>
      <c r="L202" s="3" t="s">
        <v>18</v>
      </c>
    </row>
    <row r="203" spans="1:12">
      <c r="A203" s="3" t="s">
        <v>35</v>
      </c>
      <c r="B203" s="6">
        <v>41967</v>
      </c>
      <c r="C203" s="7" t="s">
        <v>312</v>
      </c>
      <c r="D203" s="3" t="s">
        <v>16</v>
      </c>
      <c r="E203" s="3" t="s">
        <v>313</v>
      </c>
      <c r="F203" s="9">
        <v>6</v>
      </c>
      <c r="G203" s="5">
        <v>4.49</v>
      </c>
      <c r="H203" s="12">
        <v>26.94</v>
      </c>
      <c r="I203" s="10">
        <v>0.2</v>
      </c>
      <c r="J203" s="12">
        <v>-5.3879999999999999</v>
      </c>
      <c r="K203" s="12">
        <f t="shared" si="3"/>
        <v>21.552</v>
      </c>
      <c r="L203" s="3" t="s">
        <v>18</v>
      </c>
    </row>
    <row r="204" spans="1:12">
      <c r="A204" s="3" t="s">
        <v>35</v>
      </c>
      <c r="B204" s="6">
        <v>41961</v>
      </c>
      <c r="C204" s="7" t="s">
        <v>314</v>
      </c>
      <c r="D204" s="3" t="s">
        <v>303</v>
      </c>
      <c r="E204" s="3" t="s">
        <v>315</v>
      </c>
      <c r="F204" s="9">
        <v>6</v>
      </c>
      <c r="G204" s="5">
        <v>4.49</v>
      </c>
      <c r="H204" s="12">
        <v>26.94</v>
      </c>
      <c r="I204" s="10">
        <v>0.2</v>
      </c>
      <c r="J204" s="12">
        <v>-5.3879999999999999</v>
      </c>
      <c r="K204" s="12">
        <f t="shared" si="3"/>
        <v>21.552</v>
      </c>
      <c r="L204" s="3" t="s">
        <v>18</v>
      </c>
    </row>
    <row r="205" spans="1:12">
      <c r="A205" s="3" t="s">
        <v>35</v>
      </c>
      <c r="B205" s="6">
        <v>41961</v>
      </c>
      <c r="C205" s="7" t="s">
        <v>316</v>
      </c>
      <c r="D205" s="3" t="s">
        <v>317</v>
      </c>
      <c r="E205" s="3" t="s">
        <v>318</v>
      </c>
      <c r="F205" s="9">
        <v>6</v>
      </c>
      <c r="G205" s="5">
        <v>4.49</v>
      </c>
      <c r="H205" s="12">
        <v>26.94</v>
      </c>
      <c r="I205" s="10">
        <v>0.2</v>
      </c>
      <c r="J205" s="12">
        <v>-5.3879999999999999</v>
      </c>
      <c r="K205" s="12">
        <f t="shared" si="3"/>
        <v>21.552</v>
      </c>
      <c r="L205" s="3" t="s">
        <v>18</v>
      </c>
    </row>
    <row r="206" spans="1:12">
      <c r="A206" s="3" t="s">
        <v>14</v>
      </c>
      <c r="B206" s="6">
        <v>41950</v>
      </c>
      <c r="C206" s="7" t="s">
        <v>319</v>
      </c>
      <c r="D206" s="3" t="s">
        <v>289</v>
      </c>
      <c r="E206" s="3" t="s">
        <v>320</v>
      </c>
      <c r="F206" s="9">
        <v>1</v>
      </c>
      <c r="G206" s="5">
        <v>4.74</v>
      </c>
      <c r="H206" s="12">
        <v>4.74</v>
      </c>
      <c r="I206" s="10">
        <v>0.2</v>
      </c>
      <c r="J206" s="12">
        <v>-0.94799999999999995</v>
      </c>
      <c r="K206" s="12">
        <f t="shared" si="3"/>
        <v>3.7920000000000003</v>
      </c>
      <c r="L206" s="3" t="s">
        <v>18</v>
      </c>
    </row>
    <row r="207" spans="1:12">
      <c r="A207" s="3" t="s">
        <v>35</v>
      </c>
      <c r="B207" s="6">
        <v>41961</v>
      </c>
      <c r="C207" s="7" t="s">
        <v>319</v>
      </c>
      <c r="D207" s="3" t="s">
        <v>289</v>
      </c>
      <c r="E207" s="3" t="s">
        <v>320</v>
      </c>
      <c r="F207" s="9">
        <v>6</v>
      </c>
      <c r="G207" s="5">
        <v>4.49</v>
      </c>
      <c r="H207" s="12">
        <v>26.94</v>
      </c>
      <c r="I207" s="10">
        <v>0.2</v>
      </c>
      <c r="J207" s="12">
        <v>-5.3879999999999999</v>
      </c>
      <c r="K207" s="12">
        <f t="shared" si="3"/>
        <v>21.552</v>
      </c>
      <c r="L207" s="3" t="s">
        <v>18</v>
      </c>
    </row>
    <row r="208" spans="1:12">
      <c r="A208" s="3" t="s">
        <v>14</v>
      </c>
      <c r="B208" s="6">
        <v>41963</v>
      </c>
      <c r="C208" s="7" t="s">
        <v>319</v>
      </c>
      <c r="D208" s="3" t="s">
        <v>289</v>
      </c>
      <c r="E208" s="3" t="s">
        <v>320</v>
      </c>
      <c r="F208" s="9">
        <v>1</v>
      </c>
      <c r="G208" s="5">
        <v>4.74</v>
      </c>
      <c r="H208" s="12">
        <v>4.74</v>
      </c>
      <c r="I208" s="10">
        <v>0.2</v>
      </c>
      <c r="J208" s="12">
        <v>-0.94799999999999995</v>
      </c>
      <c r="K208" s="12">
        <f t="shared" si="3"/>
        <v>3.7920000000000003</v>
      </c>
      <c r="L208" s="3" t="s">
        <v>18</v>
      </c>
    </row>
    <row r="209" spans="1:12">
      <c r="A209" s="3" t="s">
        <v>14</v>
      </c>
      <c r="B209" s="6">
        <v>41949</v>
      </c>
      <c r="C209" s="7" t="s">
        <v>321</v>
      </c>
      <c r="D209" s="3" t="s">
        <v>286</v>
      </c>
      <c r="E209" s="3" t="s">
        <v>322</v>
      </c>
      <c r="F209" s="9">
        <v>1</v>
      </c>
      <c r="G209" s="5">
        <v>6.17</v>
      </c>
      <c r="H209" s="12">
        <v>6.17</v>
      </c>
      <c r="I209" s="10">
        <v>0.2</v>
      </c>
      <c r="J209" s="12">
        <v>-1.234</v>
      </c>
      <c r="K209" s="12">
        <f t="shared" si="3"/>
        <v>4.9359999999999999</v>
      </c>
      <c r="L209" s="3" t="s">
        <v>18</v>
      </c>
    </row>
    <row r="210" spans="1:12">
      <c r="A210" s="3" t="s">
        <v>14</v>
      </c>
      <c r="B210" s="6">
        <v>41949</v>
      </c>
      <c r="C210" s="7" t="s">
        <v>321</v>
      </c>
      <c r="D210" s="3" t="s">
        <v>286</v>
      </c>
      <c r="E210" s="3" t="s">
        <v>322</v>
      </c>
      <c r="F210" s="9">
        <v>1</v>
      </c>
      <c r="G210" s="5">
        <v>6.17</v>
      </c>
      <c r="H210" s="12">
        <v>6.17</v>
      </c>
      <c r="I210" s="10">
        <v>0.2</v>
      </c>
      <c r="J210" s="12">
        <v>-1.234</v>
      </c>
      <c r="K210" s="12">
        <f t="shared" si="3"/>
        <v>4.9359999999999999</v>
      </c>
      <c r="L210" s="3" t="s">
        <v>18</v>
      </c>
    </row>
    <row r="211" spans="1:12">
      <c r="A211" s="3" t="s">
        <v>14</v>
      </c>
      <c r="B211" s="6">
        <v>41955</v>
      </c>
      <c r="C211" s="7" t="s">
        <v>321</v>
      </c>
      <c r="D211" s="3" t="s">
        <v>286</v>
      </c>
      <c r="E211" s="3" t="s">
        <v>322</v>
      </c>
      <c r="F211" s="9">
        <v>4</v>
      </c>
      <c r="G211" s="5">
        <v>5.84</v>
      </c>
      <c r="H211" s="12">
        <v>23.36</v>
      </c>
      <c r="I211" s="10">
        <v>0.2</v>
      </c>
      <c r="J211" s="12">
        <v>-4.6719999999999997</v>
      </c>
      <c r="K211" s="12">
        <f t="shared" si="3"/>
        <v>18.687999999999999</v>
      </c>
      <c r="L211" s="3" t="s">
        <v>18</v>
      </c>
    </row>
    <row r="212" spans="1:12">
      <c r="A212" s="3" t="s">
        <v>50</v>
      </c>
      <c r="B212" s="6">
        <v>41957</v>
      </c>
      <c r="C212" s="7" t="s">
        <v>321</v>
      </c>
      <c r="D212" s="3" t="s">
        <v>286</v>
      </c>
      <c r="E212" s="3" t="s">
        <v>322</v>
      </c>
      <c r="F212" s="9">
        <v>1</v>
      </c>
      <c r="G212" s="5">
        <v>6.17</v>
      </c>
      <c r="H212" s="12">
        <v>6.17</v>
      </c>
      <c r="I212" s="10">
        <v>0.2</v>
      </c>
      <c r="J212" s="12">
        <v>-1.234</v>
      </c>
      <c r="K212" s="12">
        <f t="shared" si="3"/>
        <v>4.9359999999999999</v>
      </c>
      <c r="L212" s="3" t="s">
        <v>18</v>
      </c>
    </row>
    <row r="213" spans="1:12">
      <c r="A213" s="3" t="s">
        <v>35</v>
      </c>
      <c r="B213" s="6">
        <v>41961</v>
      </c>
      <c r="C213" s="7" t="s">
        <v>321</v>
      </c>
      <c r="D213" s="3" t="s">
        <v>286</v>
      </c>
      <c r="E213" s="3" t="s">
        <v>322</v>
      </c>
      <c r="F213" s="9">
        <v>6</v>
      </c>
      <c r="G213" s="5">
        <v>5.84</v>
      </c>
      <c r="H213" s="12">
        <v>35.04</v>
      </c>
      <c r="I213" s="10">
        <v>0.2</v>
      </c>
      <c r="J213" s="12">
        <v>-7.008</v>
      </c>
      <c r="K213" s="12">
        <f t="shared" si="3"/>
        <v>28.032</v>
      </c>
      <c r="L213" s="3" t="s">
        <v>18</v>
      </c>
    </row>
    <row r="214" spans="1:12">
      <c r="A214" s="3" t="s">
        <v>35</v>
      </c>
      <c r="B214" s="6">
        <v>41961</v>
      </c>
      <c r="C214" s="7" t="s">
        <v>323</v>
      </c>
      <c r="D214" s="3" t="s">
        <v>324</v>
      </c>
      <c r="E214" s="3" t="s">
        <v>325</v>
      </c>
      <c r="F214" s="9">
        <v>6</v>
      </c>
      <c r="G214" s="5">
        <v>4.49</v>
      </c>
      <c r="H214" s="12">
        <v>26.94</v>
      </c>
      <c r="I214" s="10">
        <v>0.2</v>
      </c>
      <c r="J214" s="12">
        <v>-5.3879999999999999</v>
      </c>
      <c r="K214" s="12">
        <f t="shared" si="3"/>
        <v>21.552</v>
      </c>
      <c r="L214" s="3" t="s">
        <v>18</v>
      </c>
    </row>
    <row r="215" spans="1:12">
      <c r="A215" s="5"/>
      <c r="B215" s="6"/>
      <c r="C215" s="8"/>
      <c r="D215" s="5"/>
      <c r="E215" s="5"/>
      <c r="F215" s="9"/>
      <c r="G215" s="5"/>
      <c r="H215" s="12"/>
      <c r="I215" s="10"/>
      <c r="J215" s="12"/>
      <c r="K215" s="12"/>
      <c r="L215" s="5"/>
    </row>
    <row r="216" spans="1:12">
      <c r="F216" s="11" t="s">
        <v>326</v>
      </c>
      <c r="H216" s="13">
        <f>SUM(H7:H215)</f>
        <v>3327.4500000000007</v>
      </c>
      <c r="J216" s="13">
        <f>SUM(J7:J215)</f>
        <v>-665.49000000000058</v>
      </c>
      <c r="K216" s="13">
        <f>SUM(K7:K215)</f>
        <v>2661.9600000000023</v>
      </c>
    </row>
    <row r="218" spans="1:12">
      <c r="A218" s="5"/>
      <c r="B218" s="6"/>
      <c r="C218" s="8"/>
      <c r="D218" s="5"/>
      <c r="E218" s="5"/>
      <c r="F218" s="9"/>
      <c r="G218" s="5"/>
      <c r="H218" s="12"/>
      <c r="I218" s="10"/>
      <c r="J218" s="12"/>
      <c r="K218" s="12"/>
      <c r="L218" s="5"/>
    </row>
    <row r="219" spans="1:12">
      <c r="F219" s="11" t="s">
        <v>327</v>
      </c>
      <c r="H219" s="13">
        <f>SUM(H218:H218)</f>
        <v>0</v>
      </c>
      <c r="J219" s="13">
        <f>SUM(J218:J218)</f>
        <v>0</v>
      </c>
      <c r="K219" s="13">
        <f>SUM(K218:K218)</f>
        <v>0</v>
      </c>
    </row>
    <row r="221" spans="1:12">
      <c r="G221" s="11" t="s">
        <v>328</v>
      </c>
      <c r="H221" s="13">
        <f>H216+H219</f>
        <v>3327.4500000000007</v>
      </c>
      <c r="J221" s="13">
        <f>J216-J219</f>
        <v>-665.49000000000058</v>
      </c>
    </row>
  </sheetData>
  <mergeCells count="3">
    <mergeCell ref="J1:L2"/>
    <mergeCell ref="J3:L3"/>
    <mergeCell ref="J4:L4"/>
  </mergeCells>
  <pageMargins left="0.7" right="0.7" top="0.75" bottom="0.75" header="0.3" footer="0.3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"/>
  <sheetViews>
    <sheetView workbookViewId="0">
      <pane ySplit="6" topLeftCell="A7" activePane="bottomLeft" state="frozen"/>
      <selection pane="bottomLeft" activeCell="A7" sqref="A7"/>
    </sheetView>
  </sheetViews>
  <sheetFormatPr defaultColWidth="8.85546875" defaultRowHeight="15"/>
  <cols>
    <col min="1" max="1" width="15.42578125" bestFit="1" customWidth="1"/>
    <col min="2" max="2" width="14.7109375" bestFit="1" customWidth="1"/>
    <col min="3" max="3" width="12.85546875" bestFit="1" customWidth="1"/>
    <col min="4" max="5" width="12.42578125" bestFit="1" customWidth="1"/>
    <col min="6" max="6" width="12.7109375" bestFit="1" customWidth="1"/>
    <col min="7" max="7" width="9.7109375" bestFit="1" customWidth="1"/>
    <col min="8" max="8" width="14.42578125" bestFit="1" customWidth="1"/>
    <col min="9" max="9" width="14.85546875" bestFit="1" customWidth="1"/>
    <col min="10" max="10" width="15.42578125" customWidth="1"/>
    <col min="11" max="11" width="11.85546875" customWidth="1"/>
    <col min="12" max="12" width="13.85546875" customWidth="1"/>
    <col min="257" max="257" width="15.42578125" bestFit="1" customWidth="1"/>
    <col min="258" max="258" width="14.7109375" bestFit="1" customWidth="1"/>
    <col min="259" max="259" width="12.85546875" bestFit="1" customWidth="1"/>
    <col min="260" max="261" width="12.42578125" bestFit="1" customWidth="1"/>
    <col min="262" max="262" width="12.7109375" bestFit="1" customWidth="1"/>
    <col min="263" max="263" width="9.7109375" bestFit="1" customWidth="1"/>
    <col min="264" max="264" width="14.42578125" bestFit="1" customWidth="1"/>
    <col min="265" max="265" width="14.85546875" bestFit="1" customWidth="1"/>
    <col min="266" max="266" width="15.42578125" customWidth="1"/>
    <col min="267" max="267" width="11.85546875" customWidth="1"/>
    <col min="268" max="268" width="13.85546875" customWidth="1"/>
    <col min="513" max="513" width="15.42578125" bestFit="1" customWidth="1"/>
    <col min="514" max="514" width="14.7109375" bestFit="1" customWidth="1"/>
    <col min="515" max="515" width="12.85546875" bestFit="1" customWidth="1"/>
    <col min="516" max="517" width="12.42578125" bestFit="1" customWidth="1"/>
    <col min="518" max="518" width="12.7109375" bestFit="1" customWidth="1"/>
    <col min="519" max="519" width="9.7109375" bestFit="1" customWidth="1"/>
    <col min="520" max="520" width="14.42578125" bestFit="1" customWidth="1"/>
    <col min="521" max="521" width="14.85546875" bestFit="1" customWidth="1"/>
    <col min="522" max="522" width="15.42578125" customWidth="1"/>
    <col min="523" max="523" width="11.85546875" customWidth="1"/>
    <col min="524" max="524" width="13.85546875" customWidth="1"/>
    <col min="769" max="769" width="15.42578125" bestFit="1" customWidth="1"/>
    <col min="770" max="770" width="14.7109375" bestFit="1" customWidth="1"/>
    <col min="771" max="771" width="12.85546875" bestFit="1" customWidth="1"/>
    <col min="772" max="773" width="12.42578125" bestFit="1" customWidth="1"/>
    <col min="774" max="774" width="12.7109375" bestFit="1" customWidth="1"/>
    <col min="775" max="775" width="9.7109375" bestFit="1" customWidth="1"/>
    <col min="776" max="776" width="14.42578125" bestFit="1" customWidth="1"/>
    <col min="777" max="777" width="14.85546875" bestFit="1" customWidth="1"/>
    <col min="778" max="778" width="15.42578125" customWidth="1"/>
    <col min="779" max="779" width="11.85546875" customWidth="1"/>
    <col min="780" max="780" width="13.85546875" customWidth="1"/>
    <col min="1025" max="1025" width="15.42578125" bestFit="1" customWidth="1"/>
    <col min="1026" max="1026" width="14.7109375" bestFit="1" customWidth="1"/>
    <col min="1027" max="1027" width="12.85546875" bestFit="1" customWidth="1"/>
    <col min="1028" max="1029" width="12.42578125" bestFit="1" customWidth="1"/>
    <col min="1030" max="1030" width="12.7109375" bestFit="1" customWidth="1"/>
    <col min="1031" max="1031" width="9.7109375" bestFit="1" customWidth="1"/>
    <col min="1032" max="1032" width="14.42578125" bestFit="1" customWidth="1"/>
    <col min="1033" max="1033" width="14.85546875" bestFit="1" customWidth="1"/>
    <col min="1034" max="1034" width="15.42578125" customWidth="1"/>
    <col min="1035" max="1035" width="11.85546875" customWidth="1"/>
    <col min="1036" max="1036" width="13.85546875" customWidth="1"/>
    <col min="1281" max="1281" width="15.42578125" bestFit="1" customWidth="1"/>
    <col min="1282" max="1282" width="14.7109375" bestFit="1" customWidth="1"/>
    <col min="1283" max="1283" width="12.85546875" bestFit="1" customWidth="1"/>
    <col min="1284" max="1285" width="12.42578125" bestFit="1" customWidth="1"/>
    <col min="1286" max="1286" width="12.7109375" bestFit="1" customWidth="1"/>
    <col min="1287" max="1287" width="9.7109375" bestFit="1" customWidth="1"/>
    <col min="1288" max="1288" width="14.42578125" bestFit="1" customWidth="1"/>
    <col min="1289" max="1289" width="14.85546875" bestFit="1" customWidth="1"/>
    <col min="1290" max="1290" width="15.42578125" customWidth="1"/>
    <col min="1291" max="1291" width="11.85546875" customWidth="1"/>
    <col min="1292" max="1292" width="13.85546875" customWidth="1"/>
    <col min="1537" max="1537" width="15.42578125" bestFit="1" customWidth="1"/>
    <col min="1538" max="1538" width="14.7109375" bestFit="1" customWidth="1"/>
    <col min="1539" max="1539" width="12.85546875" bestFit="1" customWidth="1"/>
    <col min="1540" max="1541" width="12.42578125" bestFit="1" customWidth="1"/>
    <col min="1542" max="1542" width="12.7109375" bestFit="1" customWidth="1"/>
    <col min="1543" max="1543" width="9.7109375" bestFit="1" customWidth="1"/>
    <col min="1544" max="1544" width="14.42578125" bestFit="1" customWidth="1"/>
    <col min="1545" max="1545" width="14.85546875" bestFit="1" customWidth="1"/>
    <col min="1546" max="1546" width="15.42578125" customWidth="1"/>
    <col min="1547" max="1547" width="11.85546875" customWidth="1"/>
    <col min="1548" max="1548" width="13.85546875" customWidth="1"/>
    <col min="1793" max="1793" width="15.42578125" bestFit="1" customWidth="1"/>
    <col min="1794" max="1794" width="14.7109375" bestFit="1" customWidth="1"/>
    <col min="1795" max="1795" width="12.85546875" bestFit="1" customWidth="1"/>
    <col min="1796" max="1797" width="12.42578125" bestFit="1" customWidth="1"/>
    <col min="1798" max="1798" width="12.7109375" bestFit="1" customWidth="1"/>
    <col min="1799" max="1799" width="9.7109375" bestFit="1" customWidth="1"/>
    <col min="1800" max="1800" width="14.42578125" bestFit="1" customWidth="1"/>
    <col min="1801" max="1801" width="14.85546875" bestFit="1" customWidth="1"/>
    <col min="1802" max="1802" width="15.42578125" customWidth="1"/>
    <col min="1803" max="1803" width="11.85546875" customWidth="1"/>
    <col min="1804" max="1804" width="13.85546875" customWidth="1"/>
    <col min="2049" max="2049" width="15.42578125" bestFit="1" customWidth="1"/>
    <col min="2050" max="2050" width="14.7109375" bestFit="1" customWidth="1"/>
    <col min="2051" max="2051" width="12.85546875" bestFit="1" customWidth="1"/>
    <col min="2052" max="2053" width="12.42578125" bestFit="1" customWidth="1"/>
    <col min="2054" max="2054" width="12.7109375" bestFit="1" customWidth="1"/>
    <col min="2055" max="2055" width="9.7109375" bestFit="1" customWidth="1"/>
    <col min="2056" max="2056" width="14.42578125" bestFit="1" customWidth="1"/>
    <col min="2057" max="2057" width="14.85546875" bestFit="1" customWidth="1"/>
    <col min="2058" max="2058" width="15.42578125" customWidth="1"/>
    <col min="2059" max="2059" width="11.85546875" customWidth="1"/>
    <col min="2060" max="2060" width="13.85546875" customWidth="1"/>
    <col min="2305" max="2305" width="15.42578125" bestFit="1" customWidth="1"/>
    <col min="2306" max="2306" width="14.7109375" bestFit="1" customWidth="1"/>
    <col min="2307" max="2307" width="12.85546875" bestFit="1" customWidth="1"/>
    <col min="2308" max="2309" width="12.42578125" bestFit="1" customWidth="1"/>
    <col min="2310" max="2310" width="12.7109375" bestFit="1" customWidth="1"/>
    <col min="2311" max="2311" width="9.7109375" bestFit="1" customWidth="1"/>
    <col min="2312" max="2312" width="14.42578125" bestFit="1" customWidth="1"/>
    <col min="2313" max="2313" width="14.85546875" bestFit="1" customWidth="1"/>
    <col min="2314" max="2314" width="15.42578125" customWidth="1"/>
    <col min="2315" max="2315" width="11.85546875" customWidth="1"/>
    <col min="2316" max="2316" width="13.85546875" customWidth="1"/>
    <col min="2561" max="2561" width="15.42578125" bestFit="1" customWidth="1"/>
    <col min="2562" max="2562" width="14.7109375" bestFit="1" customWidth="1"/>
    <col min="2563" max="2563" width="12.85546875" bestFit="1" customWidth="1"/>
    <col min="2564" max="2565" width="12.42578125" bestFit="1" customWidth="1"/>
    <col min="2566" max="2566" width="12.7109375" bestFit="1" customWidth="1"/>
    <col min="2567" max="2567" width="9.7109375" bestFit="1" customWidth="1"/>
    <col min="2568" max="2568" width="14.42578125" bestFit="1" customWidth="1"/>
    <col min="2569" max="2569" width="14.85546875" bestFit="1" customWidth="1"/>
    <col min="2570" max="2570" width="15.42578125" customWidth="1"/>
    <col min="2571" max="2571" width="11.85546875" customWidth="1"/>
    <col min="2572" max="2572" width="13.85546875" customWidth="1"/>
    <col min="2817" max="2817" width="15.42578125" bestFit="1" customWidth="1"/>
    <col min="2818" max="2818" width="14.7109375" bestFit="1" customWidth="1"/>
    <col min="2819" max="2819" width="12.85546875" bestFit="1" customWidth="1"/>
    <col min="2820" max="2821" width="12.42578125" bestFit="1" customWidth="1"/>
    <col min="2822" max="2822" width="12.7109375" bestFit="1" customWidth="1"/>
    <col min="2823" max="2823" width="9.7109375" bestFit="1" customWidth="1"/>
    <col min="2824" max="2824" width="14.42578125" bestFit="1" customWidth="1"/>
    <col min="2825" max="2825" width="14.85546875" bestFit="1" customWidth="1"/>
    <col min="2826" max="2826" width="15.42578125" customWidth="1"/>
    <col min="2827" max="2827" width="11.85546875" customWidth="1"/>
    <col min="2828" max="2828" width="13.85546875" customWidth="1"/>
    <col min="3073" max="3073" width="15.42578125" bestFit="1" customWidth="1"/>
    <col min="3074" max="3074" width="14.7109375" bestFit="1" customWidth="1"/>
    <col min="3075" max="3075" width="12.85546875" bestFit="1" customWidth="1"/>
    <col min="3076" max="3077" width="12.42578125" bestFit="1" customWidth="1"/>
    <col min="3078" max="3078" width="12.7109375" bestFit="1" customWidth="1"/>
    <col min="3079" max="3079" width="9.7109375" bestFit="1" customWidth="1"/>
    <col min="3080" max="3080" width="14.42578125" bestFit="1" customWidth="1"/>
    <col min="3081" max="3081" width="14.85546875" bestFit="1" customWidth="1"/>
    <col min="3082" max="3082" width="15.42578125" customWidth="1"/>
    <col min="3083" max="3083" width="11.85546875" customWidth="1"/>
    <col min="3084" max="3084" width="13.85546875" customWidth="1"/>
    <col min="3329" max="3329" width="15.42578125" bestFit="1" customWidth="1"/>
    <col min="3330" max="3330" width="14.7109375" bestFit="1" customWidth="1"/>
    <col min="3331" max="3331" width="12.85546875" bestFit="1" customWidth="1"/>
    <col min="3332" max="3333" width="12.42578125" bestFit="1" customWidth="1"/>
    <col min="3334" max="3334" width="12.7109375" bestFit="1" customWidth="1"/>
    <col min="3335" max="3335" width="9.7109375" bestFit="1" customWidth="1"/>
    <col min="3336" max="3336" width="14.42578125" bestFit="1" customWidth="1"/>
    <col min="3337" max="3337" width="14.85546875" bestFit="1" customWidth="1"/>
    <col min="3338" max="3338" width="15.42578125" customWidth="1"/>
    <col min="3339" max="3339" width="11.85546875" customWidth="1"/>
    <col min="3340" max="3340" width="13.85546875" customWidth="1"/>
    <col min="3585" max="3585" width="15.42578125" bestFit="1" customWidth="1"/>
    <col min="3586" max="3586" width="14.7109375" bestFit="1" customWidth="1"/>
    <col min="3587" max="3587" width="12.85546875" bestFit="1" customWidth="1"/>
    <col min="3588" max="3589" width="12.42578125" bestFit="1" customWidth="1"/>
    <col min="3590" max="3590" width="12.7109375" bestFit="1" customWidth="1"/>
    <col min="3591" max="3591" width="9.7109375" bestFit="1" customWidth="1"/>
    <col min="3592" max="3592" width="14.42578125" bestFit="1" customWidth="1"/>
    <col min="3593" max="3593" width="14.85546875" bestFit="1" customWidth="1"/>
    <col min="3594" max="3594" width="15.42578125" customWidth="1"/>
    <col min="3595" max="3595" width="11.85546875" customWidth="1"/>
    <col min="3596" max="3596" width="13.85546875" customWidth="1"/>
    <col min="3841" max="3841" width="15.42578125" bestFit="1" customWidth="1"/>
    <col min="3842" max="3842" width="14.7109375" bestFit="1" customWidth="1"/>
    <col min="3843" max="3843" width="12.85546875" bestFit="1" customWidth="1"/>
    <col min="3844" max="3845" width="12.42578125" bestFit="1" customWidth="1"/>
    <col min="3846" max="3846" width="12.7109375" bestFit="1" customWidth="1"/>
    <col min="3847" max="3847" width="9.7109375" bestFit="1" customWidth="1"/>
    <col min="3848" max="3848" width="14.42578125" bestFit="1" customWidth="1"/>
    <col min="3849" max="3849" width="14.85546875" bestFit="1" customWidth="1"/>
    <col min="3850" max="3850" width="15.42578125" customWidth="1"/>
    <col min="3851" max="3851" width="11.85546875" customWidth="1"/>
    <col min="3852" max="3852" width="13.85546875" customWidth="1"/>
    <col min="4097" max="4097" width="15.42578125" bestFit="1" customWidth="1"/>
    <col min="4098" max="4098" width="14.7109375" bestFit="1" customWidth="1"/>
    <col min="4099" max="4099" width="12.85546875" bestFit="1" customWidth="1"/>
    <col min="4100" max="4101" width="12.42578125" bestFit="1" customWidth="1"/>
    <col min="4102" max="4102" width="12.7109375" bestFit="1" customWidth="1"/>
    <col min="4103" max="4103" width="9.7109375" bestFit="1" customWidth="1"/>
    <col min="4104" max="4104" width="14.42578125" bestFit="1" customWidth="1"/>
    <col min="4105" max="4105" width="14.85546875" bestFit="1" customWidth="1"/>
    <col min="4106" max="4106" width="15.42578125" customWidth="1"/>
    <col min="4107" max="4107" width="11.85546875" customWidth="1"/>
    <col min="4108" max="4108" width="13.85546875" customWidth="1"/>
    <col min="4353" max="4353" width="15.42578125" bestFit="1" customWidth="1"/>
    <col min="4354" max="4354" width="14.7109375" bestFit="1" customWidth="1"/>
    <col min="4355" max="4355" width="12.85546875" bestFit="1" customWidth="1"/>
    <col min="4356" max="4357" width="12.42578125" bestFit="1" customWidth="1"/>
    <col min="4358" max="4358" width="12.7109375" bestFit="1" customWidth="1"/>
    <col min="4359" max="4359" width="9.7109375" bestFit="1" customWidth="1"/>
    <col min="4360" max="4360" width="14.42578125" bestFit="1" customWidth="1"/>
    <col min="4361" max="4361" width="14.85546875" bestFit="1" customWidth="1"/>
    <col min="4362" max="4362" width="15.42578125" customWidth="1"/>
    <col min="4363" max="4363" width="11.85546875" customWidth="1"/>
    <col min="4364" max="4364" width="13.85546875" customWidth="1"/>
    <col min="4609" max="4609" width="15.42578125" bestFit="1" customWidth="1"/>
    <col min="4610" max="4610" width="14.7109375" bestFit="1" customWidth="1"/>
    <col min="4611" max="4611" width="12.85546875" bestFit="1" customWidth="1"/>
    <col min="4612" max="4613" width="12.42578125" bestFit="1" customWidth="1"/>
    <col min="4614" max="4614" width="12.7109375" bestFit="1" customWidth="1"/>
    <col min="4615" max="4615" width="9.7109375" bestFit="1" customWidth="1"/>
    <col min="4616" max="4616" width="14.42578125" bestFit="1" customWidth="1"/>
    <col min="4617" max="4617" width="14.85546875" bestFit="1" customWidth="1"/>
    <col min="4618" max="4618" width="15.42578125" customWidth="1"/>
    <col min="4619" max="4619" width="11.85546875" customWidth="1"/>
    <col min="4620" max="4620" width="13.85546875" customWidth="1"/>
    <col min="4865" max="4865" width="15.42578125" bestFit="1" customWidth="1"/>
    <col min="4866" max="4866" width="14.7109375" bestFit="1" customWidth="1"/>
    <col min="4867" max="4867" width="12.85546875" bestFit="1" customWidth="1"/>
    <col min="4868" max="4869" width="12.42578125" bestFit="1" customWidth="1"/>
    <col min="4870" max="4870" width="12.7109375" bestFit="1" customWidth="1"/>
    <col min="4871" max="4871" width="9.7109375" bestFit="1" customWidth="1"/>
    <col min="4872" max="4872" width="14.42578125" bestFit="1" customWidth="1"/>
    <col min="4873" max="4873" width="14.85546875" bestFit="1" customWidth="1"/>
    <col min="4874" max="4874" width="15.42578125" customWidth="1"/>
    <col min="4875" max="4875" width="11.85546875" customWidth="1"/>
    <col min="4876" max="4876" width="13.85546875" customWidth="1"/>
    <col min="5121" max="5121" width="15.42578125" bestFit="1" customWidth="1"/>
    <col min="5122" max="5122" width="14.7109375" bestFit="1" customWidth="1"/>
    <col min="5123" max="5123" width="12.85546875" bestFit="1" customWidth="1"/>
    <col min="5124" max="5125" width="12.42578125" bestFit="1" customWidth="1"/>
    <col min="5126" max="5126" width="12.7109375" bestFit="1" customWidth="1"/>
    <col min="5127" max="5127" width="9.7109375" bestFit="1" customWidth="1"/>
    <col min="5128" max="5128" width="14.42578125" bestFit="1" customWidth="1"/>
    <col min="5129" max="5129" width="14.85546875" bestFit="1" customWidth="1"/>
    <col min="5130" max="5130" width="15.42578125" customWidth="1"/>
    <col min="5131" max="5131" width="11.85546875" customWidth="1"/>
    <col min="5132" max="5132" width="13.85546875" customWidth="1"/>
    <col min="5377" max="5377" width="15.42578125" bestFit="1" customWidth="1"/>
    <col min="5378" max="5378" width="14.7109375" bestFit="1" customWidth="1"/>
    <col min="5379" max="5379" width="12.85546875" bestFit="1" customWidth="1"/>
    <col min="5380" max="5381" width="12.42578125" bestFit="1" customWidth="1"/>
    <col min="5382" max="5382" width="12.7109375" bestFit="1" customWidth="1"/>
    <col min="5383" max="5383" width="9.7109375" bestFit="1" customWidth="1"/>
    <col min="5384" max="5384" width="14.42578125" bestFit="1" customWidth="1"/>
    <col min="5385" max="5385" width="14.85546875" bestFit="1" customWidth="1"/>
    <col min="5386" max="5386" width="15.42578125" customWidth="1"/>
    <col min="5387" max="5387" width="11.85546875" customWidth="1"/>
    <col min="5388" max="5388" width="13.85546875" customWidth="1"/>
    <col min="5633" max="5633" width="15.42578125" bestFit="1" customWidth="1"/>
    <col min="5634" max="5634" width="14.7109375" bestFit="1" customWidth="1"/>
    <col min="5635" max="5635" width="12.85546875" bestFit="1" customWidth="1"/>
    <col min="5636" max="5637" width="12.42578125" bestFit="1" customWidth="1"/>
    <col min="5638" max="5638" width="12.7109375" bestFit="1" customWidth="1"/>
    <col min="5639" max="5639" width="9.7109375" bestFit="1" customWidth="1"/>
    <col min="5640" max="5640" width="14.42578125" bestFit="1" customWidth="1"/>
    <col min="5641" max="5641" width="14.85546875" bestFit="1" customWidth="1"/>
    <col min="5642" max="5642" width="15.42578125" customWidth="1"/>
    <col min="5643" max="5643" width="11.85546875" customWidth="1"/>
    <col min="5644" max="5644" width="13.85546875" customWidth="1"/>
    <col min="5889" max="5889" width="15.42578125" bestFit="1" customWidth="1"/>
    <col min="5890" max="5890" width="14.7109375" bestFit="1" customWidth="1"/>
    <col min="5891" max="5891" width="12.85546875" bestFit="1" customWidth="1"/>
    <col min="5892" max="5893" width="12.42578125" bestFit="1" customWidth="1"/>
    <col min="5894" max="5894" width="12.7109375" bestFit="1" customWidth="1"/>
    <col min="5895" max="5895" width="9.7109375" bestFit="1" customWidth="1"/>
    <col min="5896" max="5896" width="14.42578125" bestFit="1" customWidth="1"/>
    <col min="5897" max="5897" width="14.85546875" bestFit="1" customWidth="1"/>
    <col min="5898" max="5898" width="15.42578125" customWidth="1"/>
    <col min="5899" max="5899" width="11.85546875" customWidth="1"/>
    <col min="5900" max="5900" width="13.85546875" customWidth="1"/>
    <col min="6145" max="6145" width="15.42578125" bestFit="1" customWidth="1"/>
    <col min="6146" max="6146" width="14.7109375" bestFit="1" customWidth="1"/>
    <col min="6147" max="6147" width="12.85546875" bestFit="1" customWidth="1"/>
    <col min="6148" max="6149" width="12.42578125" bestFit="1" customWidth="1"/>
    <col min="6150" max="6150" width="12.7109375" bestFit="1" customWidth="1"/>
    <col min="6151" max="6151" width="9.7109375" bestFit="1" customWidth="1"/>
    <col min="6152" max="6152" width="14.42578125" bestFit="1" customWidth="1"/>
    <col min="6153" max="6153" width="14.85546875" bestFit="1" customWidth="1"/>
    <col min="6154" max="6154" width="15.42578125" customWidth="1"/>
    <col min="6155" max="6155" width="11.85546875" customWidth="1"/>
    <col min="6156" max="6156" width="13.85546875" customWidth="1"/>
    <col min="6401" max="6401" width="15.42578125" bestFit="1" customWidth="1"/>
    <col min="6402" max="6402" width="14.7109375" bestFit="1" customWidth="1"/>
    <col min="6403" max="6403" width="12.85546875" bestFit="1" customWidth="1"/>
    <col min="6404" max="6405" width="12.42578125" bestFit="1" customWidth="1"/>
    <col min="6406" max="6406" width="12.7109375" bestFit="1" customWidth="1"/>
    <col min="6407" max="6407" width="9.7109375" bestFit="1" customWidth="1"/>
    <col min="6408" max="6408" width="14.42578125" bestFit="1" customWidth="1"/>
    <col min="6409" max="6409" width="14.85546875" bestFit="1" customWidth="1"/>
    <col min="6410" max="6410" width="15.42578125" customWidth="1"/>
    <col min="6411" max="6411" width="11.85546875" customWidth="1"/>
    <col min="6412" max="6412" width="13.85546875" customWidth="1"/>
    <col min="6657" max="6657" width="15.42578125" bestFit="1" customWidth="1"/>
    <col min="6658" max="6658" width="14.7109375" bestFit="1" customWidth="1"/>
    <col min="6659" max="6659" width="12.85546875" bestFit="1" customWidth="1"/>
    <col min="6660" max="6661" width="12.42578125" bestFit="1" customWidth="1"/>
    <col min="6662" max="6662" width="12.7109375" bestFit="1" customWidth="1"/>
    <col min="6663" max="6663" width="9.7109375" bestFit="1" customWidth="1"/>
    <col min="6664" max="6664" width="14.42578125" bestFit="1" customWidth="1"/>
    <col min="6665" max="6665" width="14.85546875" bestFit="1" customWidth="1"/>
    <col min="6666" max="6666" width="15.42578125" customWidth="1"/>
    <col min="6667" max="6667" width="11.85546875" customWidth="1"/>
    <col min="6668" max="6668" width="13.85546875" customWidth="1"/>
    <col min="6913" max="6913" width="15.42578125" bestFit="1" customWidth="1"/>
    <col min="6914" max="6914" width="14.7109375" bestFit="1" customWidth="1"/>
    <col min="6915" max="6915" width="12.85546875" bestFit="1" customWidth="1"/>
    <col min="6916" max="6917" width="12.42578125" bestFit="1" customWidth="1"/>
    <col min="6918" max="6918" width="12.7109375" bestFit="1" customWidth="1"/>
    <col min="6919" max="6919" width="9.7109375" bestFit="1" customWidth="1"/>
    <col min="6920" max="6920" width="14.42578125" bestFit="1" customWidth="1"/>
    <col min="6921" max="6921" width="14.85546875" bestFit="1" customWidth="1"/>
    <col min="6922" max="6922" width="15.42578125" customWidth="1"/>
    <col min="6923" max="6923" width="11.85546875" customWidth="1"/>
    <col min="6924" max="6924" width="13.85546875" customWidth="1"/>
    <col min="7169" max="7169" width="15.42578125" bestFit="1" customWidth="1"/>
    <col min="7170" max="7170" width="14.7109375" bestFit="1" customWidth="1"/>
    <col min="7171" max="7171" width="12.85546875" bestFit="1" customWidth="1"/>
    <col min="7172" max="7173" width="12.42578125" bestFit="1" customWidth="1"/>
    <col min="7174" max="7174" width="12.7109375" bestFit="1" customWidth="1"/>
    <col min="7175" max="7175" width="9.7109375" bestFit="1" customWidth="1"/>
    <col min="7176" max="7176" width="14.42578125" bestFit="1" customWidth="1"/>
    <col min="7177" max="7177" width="14.85546875" bestFit="1" customWidth="1"/>
    <col min="7178" max="7178" width="15.42578125" customWidth="1"/>
    <col min="7179" max="7179" width="11.85546875" customWidth="1"/>
    <col min="7180" max="7180" width="13.85546875" customWidth="1"/>
    <col min="7425" max="7425" width="15.42578125" bestFit="1" customWidth="1"/>
    <col min="7426" max="7426" width="14.7109375" bestFit="1" customWidth="1"/>
    <col min="7427" max="7427" width="12.85546875" bestFit="1" customWidth="1"/>
    <col min="7428" max="7429" width="12.42578125" bestFit="1" customWidth="1"/>
    <col min="7430" max="7430" width="12.7109375" bestFit="1" customWidth="1"/>
    <col min="7431" max="7431" width="9.7109375" bestFit="1" customWidth="1"/>
    <col min="7432" max="7432" width="14.42578125" bestFit="1" customWidth="1"/>
    <col min="7433" max="7433" width="14.85546875" bestFit="1" customWidth="1"/>
    <col min="7434" max="7434" width="15.42578125" customWidth="1"/>
    <col min="7435" max="7435" width="11.85546875" customWidth="1"/>
    <col min="7436" max="7436" width="13.85546875" customWidth="1"/>
    <col min="7681" max="7681" width="15.42578125" bestFit="1" customWidth="1"/>
    <col min="7682" max="7682" width="14.7109375" bestFit="1" customWidth="1"/>
    <col min="7683" max="7683" width="12.85546875" bestFit="1" customWidth="1"/>
    <col min="7684" max="7685" width="12.42578125" bestFit="1" customWidth="1"/>
    <col min="7686" max="7686" width="12.7109375" bestFit="1" customWidth="1"/>
    <col min="7687" max="7687" width="9.7109375" bestFit="1" customWidth="1"/>
    <col min="7688" max="7688" width="14.42578125" bestFit="1" customWidth="1"/>
    <col min="7689" max="7689" width="14.85546875" bestFit="1" customWidth="1"/>
    <col min="7690" max="7690" width="15.42578125" customWidth="1"/>
    <col min="7691" max="7691" width="11.85546875" customWidth="1"/>
    <col min="7692" max="7692" width="13.85546875" customWidth="1"/>
    <col min="7937" max="7937" width="15.42578125" bestFit="1" customWidth="1"/>
    <col min="7938" max="7938" width="14.7109375" bestFit="1" customWidth="1"/>
    <col min="7939" max="7939" width="12.85546875" bestFit="1" customWidth="1"/>
    <col min="7940" max="7941" width="12.42578125" bestFit="1" customWidth="1"/>
    <col min="7942" max="7942" width="12.7109375" bestFit="1" customWidth="1"/>
    <col min="7943" max="7943" width="9.7109375" bestFit="1" customWidth="1"/>
    <col min="7944" max="7944" width="14.42578125" bestFit="1" customWidth="1"/>
    <col min="7945" max="7945" width="14.85546875" bestFit="1" customWidth="1"/>
    <col min="7946" max="7946" width="15.42578125" customWidth="1"/>
    <col min="7947" max="7947" width="11.85546875" customWidth="1"/>
    <col min="7948" max="7948" width="13.85546875" customWidth="1"/>
    <col min="8193" max="8193" width="15.42578125" bestFit="1" customWidth="1"/>
    <col min="8194" max="8194" width="14.7109375" bestFit="1" customWidth="1"/>
    <col min="8195" max="8195" width="12.85546875" bestFit="1" customWidth="1"/>
    <col min="8196" max="8197" width="12.42578125" bestFit="1" customWidth="1"/>
    <col min="8198" max="8198" width="12.7109375" bestFit="1" customWidth="1"/>
    <col min="8199" max="8199" width="9.7109375" bestFit="1" customWidth="1"/>
    <col min="8200" max="8200" width="14.42578125" bestFit="1" customWidth="1"/>
    <col min="8201" max="8201" width="14.85546875" bestFit="1" customWidth="1"/>
    <col min="8202" max="8202" width="15.42578125" customWidth="1"/>
    <col min="8203" max="8203" width="11.85546875" customWidth="1"/>
    <col min="8204" max="8204" width="13.85546875" customWidth="1"/>
    <col min="8449" max="8449" width="15.42578125" bestFit="1" customWidth="1"/>
    <col min="8450" max="8450" width="14.7109375" bestFit="1" customWidth="1"/>
    <col min="8451" max="8451" width="12.85546875" bestFit="1" customWidth="1"/>
    <col min="8452" max="8453" width="12.42578125" bestFit="1" customWidth="1"/>
    <col min="8454" max="8454" width="12.7109375" bestFit="1" customWidth="1"/>
    <col min="8455" max="8455" width="9.7109375" bestFit="1" customWidth="1"/>
    <col min="8456" max="8456" width="14.42578125" bestFit="1" customWidth="1"/>
    <col min="8457" max="8457" width="14.85546875" bestFit="1" customWidth="1"/>
    <col min="8458" max="8458" width="15.42578125" customWidth="1"/>
    <col min="8459" max="8459" width="11.85546875" customWidth="1"/>
    <col min="8460" max="8460" width="13.85546875" customWidth="1"/>
    <col min="8705" max="8705" width="15.42578125" bestFit="1" customWidth="1"/>
    <col min="8706" max="8706" width="14.7109375" bestFit="1" customWidth="1"/>
    <col min="8707" max="8707" width="12.85546875" bestFit="1" customWidth="1"/>
    <col min="8708" max="8709" width="12.42578125" bestFit="1" customWidth="1"/>
    <col min="8710" max="8710" width="12.7109375" bestFit="1" customWidth="1"/>
    <col min="8711" max="8711" width="9.7109375" bestFit="1" customWidth="1"/>
    <col min="8712" max="8712" width="14.42578125" bestFit="1" customWidth="1"/>
    <col min="8713" max="8713" width="14.85546875" bestFit="1" customWidth="1"/>
    <col min="8714" max="8714" width="15.42578125" customWidth="1"/>
    <col min="8715" max="8715" width="11.85546875" customWidth="1"/>
    <col min="8716" max="8716" width="13.85546875" customWidth="1"/>
    <col min="8961" max="8961" width="15.42578125" bestFit="1" customWidth="1"/>
    <col min="8962" max="8962" width="14.7109375" bestFit="1" customWidth="1"/>
    <col min="8963" max="8963" width="12.85546875" bestFit="1" customWidth="1"/>
    <col min="8964" max="8965" width="12.42578125" bestFit="1" customWidth="1"/>
    <col min="8966" max="8966" width="12.7109375" bestFit="1" customWidth="1"/>
    <col min="8967" max="8967" width="9.7109375" bestFit="1" customWidth="1"/>
    <col min="8968" max="8968" width="14.42578125" bestFit="1" customWidth="1"/>
    <col min="8969" max="8969" width="14.85546875" bestFit="1" customWidth="1"/>
    <col min="8970" max="8970" width="15.42578125" customWidth="1"/>
    <col min="8971" max="8971" width="11.85546875" customWidth="1"/>
    <col min="8972" max="8972" width="13.85546875" customWidth="1"/>
    <col min="9217" max="9217" width="15.42578125" bestFit="1" customWidth="1"/>
    <col min="9218" max="9218" width="14.7109375" bestFit="1" customWidth="1"/>
    <col min="9219" max="9219" width="12.85546875" bestFit="1" customWidth="1"/>
    <col min="9220" max="9221" width="12.42578125" bestFit="1" customWidth="1"/>
    <col min="9222" max="9222" width="12.7109375" bestFit="1" customWidth="1"/>
    <col min="9223" max="9223" width="9.7109375" bestFit="1" customWidth="1"/>
    <col min="9224" max="9224" width="14.42578125" bestFit="1" customWidth="1"/>
    <col min="9225" max="9225" width="14.85546875" bestFit="1" customWidth="1"/>
    <col min="9226" max="9226" width="15.42578125" customWidth="1"/>
    <col min="9227" max="9227" width="11.85546875" customWidth="1"/>
    <col min="9228" max="9228" width="13.85546875" customWidth="1"/>
    <col min="9473" max="9473" width="15.42578125" bestFit="1" customWidth="1"/>
    <col min="9474" max="9474" width="14.7109375" bestFit="1" customWidth="1"/>
    <col min="9475" max="9475" width="12.85546875" bestFit="1" customWidth="1"/>
    <col min="9476" max="9477" width="12.42578125" bestFit="1" customWidth="1"/>
    <col min="9478" max="9478" width="12.7109375" bestFit="1" customWidth="1"/>
    <col min="9479" max="9479" width="9.7109375" bestFit="1" customWidth="1"/>
    <col min="9480" max="9480" width="14.42578125" bestFit="1" customWidth="1"/>
    <col min="9481" max="9481" width="14.85546875" bestFit="1" customWidth="1"/>
    <col min="9482" max="9482" width="15.42578125" customWidth="1"/>
    <col min="9483" max="9483" width="11.85546875" customWidth="1"/>
    <col min="9484" max="9484" width="13.85546875" customWidth="1"/>
    <col min="9729" max="9729" width="15.42578125" bestFit="1" customWidth="1"/>
    <col min="9730" max="9730" width="14.7109375" bestFit="1" customWidth="1"/>
    <col min="9731" max="9731" width="12.85546875" bestFit="1" customWidth="1"/>
    <col min="9732" max="9733" width="12.42578125" bestFit="1" customWidth="1"/>
    <col min="9734" max="9734" width="12.7109375" bestFit="1" customWidth="1"/>
    <col min="9735" max="9735" width="9.7109375" bestFit="1" customWidth="1"/>
    <col min="9736" max="9736" width="14.42578125" bestFit="1" customWidth="1"/>
    <col min="9737" max="9737" width="14.85546875" bestFit="1" customWidth="1"/>
    <col min="9738" max="9738" width="15.42578125" customWidth="1"/>
    <col min="9739" max="9739" width="11.85546875" customWidth="1"/>
    <col min="9740" max="9740" width="13.85546875" customWidth="1"/>
    <col min="9985" max="9985" width="15.42578125" bestFit="1" customWidth="1"/>
    <col min="9986" max="9986" width="14.7109375" bestFit="1" customWidth="1"/>
    <col min="9987" max="9987" width="12.85546875" bestFit="1" customWidth="1"/>
    <col min="9988" max="9989" width="12.42578125" bestFit="1" customWidth="1"/>
    <col min="9990" max="9990" width="12.7109375" bestFit="1" customWidth="1"/>
    <col min="9991" max="9991" width="9.7109375" bestFit="1" customWidth="1"/>
    <col min="9992" max="9992" width="14.42578125" bestFit="1" customWidth="1"/>
    <col min="9993" max="9993" width="14.85546875" bestFit="1" customWidth="1"/>
    <col min="9994" max="9994" width="15.42578125" customWidth="1"/>
    <col min="9995" max="9995" width="11.85546875" customWidth="1"/>
    <col min="9996" max="9996" width="13.85546875" customWidth="1"/>
    <col min="10241" max="10241" width="15.42578125" bestFit="1" customWidth="1"/>
    <col min="10242" max="10242" width="14.7109375" bestFit="1" customWidth="1"/>
    <col min="10243" max="10243" width="12.85546875" bestFit="1" customWidth="1"/>
    <col min="10244" max="10245" width="12.42578125" bestFit="1" customWidth="1"/>
    <col min="10246" max="10246" width="12.7109375" bestFit="1" customWidth="1"/>
    <col min="10247" max="10247" width="9.7109375" bestFit="1" customWidth="1"/>
    <col min="10248" max="10248" width="14.42578125" bestFit="1" customWidth="1"/>
    <col min="10249" max="10249" width="14.85546875" bestFit="1" customWidth="1"/>
    <col min="10250" max="10250" width="15.42578125" customWidth="1"/>
    <col min="10251" max="10251" width="11.85546875" customWidth="1"/>
    <col min="10252" max="10252" width="13.85546875" customWidth="1"/>
    <col min="10497" max="10497" width="15.42578125" bestFit="1" customWidth="1"/>
    <col min="10498" max="10498" width="14.7109375" bestFit="1" customWidth="1"/>
    <col min="10499" max="10499" width="12.85546875" bestFit="1" customWidth="1"/>
    <col min="10500" max="10501" width="12.42578125" bestFit="1" customWidth="1"/>
    <col min="10502" max="10502" width="12.7109375" bestFit="1" customWidth="1"/>
    <col min="10503" max="10503" width="9.7109375" bestFit="1" customWidth="1"/>
    <col min="10504" max="10504" width="14.42578125" bestFit="1" customWidth="1"/>
    <col min="10505" max="10505" width="14.85546875" bestFit="1" customWidth="1"/>
    <col min="10506" max="10506" width="15.42578125" customWidth="1"/>
    <col min="10507" max="10507" width="11.85546875" customWidth="1"/>
    <col min="10508" max="10508" width="13.85546875" customWidth="1"/>
    <col min="10753" max="10753" width="15.42578125" bestFit="1" customWidth="1"/>
    <col min="10754" max="10754" width="14.7109375" bestFit="1" customWidth="1"/>
    <col min="10755" max="10755" width="12.85546875" bestFit="1" customWidth="1"/>
    <col min="10756" max="10757" width="12.42578125" bestFit="1" customWidth="1"/>
    <col min="10758" max="10758" width="12.7109375" bestFit="1" customWidth="1"/>
    <col min="10759" max="10759" width="9.7109375" bestFit="1" customWidth="1"/>
    <col min="10760" max="10760" width="14.42578125" bestFit="1" customWidth="1"/>
    <col min="10761" max="10761" width="14.85546875" bestFit="1" customWidth="1"/>
    <col min="10762" max="10762" width="15.42578125" customWidth="1"/>
    <col min="10763" max="10763" width="11.85546875" customWidth="1"/>
    <col min="10764" max="10764" width="13.85546875" customWidth="1"/>
    <col min="11009" max="11009" width="15.42578125" bestFit="1" customWidth="1"/>
    <col min="11010" max="11010" width="14.7109375" bestFit="1" customWidth="1"/>
    <col min="11011" max="11011" width="12.85546875" bestFit="1" customWidth="1"/>
    <col min="11012" max="11013" width="12.42578125" bestFit="1" customWidth="1"/>
    <col min="11014" max="11014" width="12.7109375" bestFit="1" customWidth="1"/>
    <col min="11015" max="11015" width="9.7109375" bestFit="1" customWidth="1"/>
    <col min="11016" max="11016" width="14.42578125" bestFit="1" customWidth="1"/>
    <col min="11017" max="11017" width="14.85546875" bestFit="1" customWidth="1"/>
    <col min="11018" max="11018" width="15.42578125" customWidth="1"/>
    <col min="11019" max="11019" width="11.85546875" customWidth="1"/>
    <col min="11020" max="11020" width="13.85546875" customWidth="1"/>
    <col min="11265" max="11265" width="15.42578125" bestFit="1" customWidth="1"/>
    <col min="11266" max="11266" width="14.7109375" bestFit="1" customWidth="1"/>
    <col min="11267" max="11267" width="12.85546875" bestFit="1" customWidth="1"/>
    <col min="11268" max="11269" width="12.42578125" bestFit="1" customWidth="1"/>
    <col min="11270" max="11270" width="12.7109375" bestFit="1" customWidth="1"/>
    <col min="11271" max="11271" width="9.7109375" bestFit="1" customWidth="1"/>
    <col min="11272" max="11272" width="14.42578125" bestFit="1" customWidth="1"/>
    <col min="11273" max="11273" width="14.85546875" bestFit="1" customWidth="1"/>
    <col min="11274" max="11274" width="15.42578125" customWidth="1"/>
    <col min="11275" max="11275" width="11.85546875" customWidth="1"/>
    <col min="11276" max="11276" width="13.85546875" customWidth="1"/>
    <col min="11521" max="11521" width="15.42578125" bestFit="1" customWidth="1"/>
    <col min="11522" max="11522" width="14.7109375" bestFit="1" customWidth="1"/>
    <col min="11523" max="11523" width="12.85546875" bestFit="1" customWidth="1"/>
    <col min="11524" max="11525" width="12.42578125" bestFit="1" customWidth="1"/>
    <col min="11526" max="11526" width="12.7109375" bestFit="1" customWidth="1"/>
    <col min="11527" max="11527" width="9.7109375" bestFit="1" customWidth="1"/>
    <col min="11528" max="11528" width="14.42578125" bestFit="1" customWidth="1"/>
    <col min="11529" max="11529" width="14.85546875" bestFit="1" customWidth="1"/>
    <col min="11530" max="11530" width="15.42578125" customWidth="1"/>
    <col min="11531" max="11531" width="11.85546875" customWidth="1"/>
    <col min="11532" max="11532" width="13.85546875" customWidth="1"/>
    <col min="11777" max="11777" width="15.42578125" bestFit="1" customWidth="1"/>
    <col min="11778" max="11778" width="14.7109375" bestFit="1" customWidth="1"/>
    <col min="11779" max="11779" width="12.85546875" bestFit="1" customWidth="1"/>
    <col min="11780" max="11781" width="12.42578125" bestFit="1" customWidth="1"/>
    <col min="11782" max="11782" width="12.7109375" bestFit="1" customWidth="1"/>
    <col min="11783" max="11783" width="9.7109375" bestFit="1" customWidth="1"/>
    <col min="11784" max="11784" width="14.42578125" bestFit="1" customWidth="1"/>
    <col min="11785" max="11785" width="14.85546875" bestFit="1" customWidth="1"/>
    <col min="11786" max="11786" width="15.42578125" customWidth="1"/>
    <col min="11787" max="11787" width="11.85546875" customWidth="1"/>
    <col min="11788" max="11788" width="13.85546875" customWidth="1"/>
    <col min="12033" max="12033" width="15.42578125" bestFit="1" customWidth="1"/>
    <col min="12034" max="12034" width="14.7109375" bestFit="1" customWidth="1"/>
    <col min="12035" max="12035" width="12.85546875" bestFit="1" customWidth="1"/>
    <col min="12036" max="12037" width="12.42578125" bestFit="1" customWidth="1"/>
    <col min="12038" max="12038" width="12.7109375" bestFit="1" customWidth="1"/>
    <col min="12039" max="12039" width="9.7109375" bestFit="1" customWidth="1"/>
    <col min="12040" max="12040" width="14.42578125" bestFit="1" customWidth="1"/>
    <col min="12041" max="12041" width="14.85546875" bestFit="1" customWidth="1"/>
    <col min="12042" max="12042" width="15.42578125" customWidth="1"/>
    <col min="12043" max="12043" width="11.85546875" customWidth="1"/>
    <col min="12044" max="12044" width="13.85546875" customWidth="1"/>
    <col min="12289" max="12289" width="15.42578125" bestFit="1" customWidth="1"/>
    <col min="12290" max="12290" width="14.7109375" bestFit="1" customWidth="1"/>
    <col min="12291" max="12291" width="12.85546875" bestFit="1" customWidth="1"/>
    <col min="12292" max="12293" width="12.42578125" bestFit="1" customWidth="1"/>
    <col min="12294" max="12294" width="12.7109375" bestFit="1" customWidth="1"/>
    <col min="12295" max="12295" width="9.7109375" bestFit="1" customWidth="1"/>
    <col min="12296" max="12296" width="14.42578125" bestFit="1" customWidth="1"/>
    <col min="12297" max="12297" width="14.85546875" bestFit="1" customWidth="1"/>
    <col min="12298" max="12298" width="15.42578125" customWidth="1"/>
    <col min="12299" max="12299" width="11.85546875" customWidth="1"/>
    <col min="12300" max="12300" width="13.85546875" customWidth="1"/>
    <col min="12545" max="12545" width="15.42578125" bestFit="1" customWidth="1"/>
    <col min="12546" max="12546" width="14.7109375" bestFit="1" customWidth="1"/>
    <col min="12547" max="12547" width="12.85546875" bestFit="1" customWidth="1"/>
    <col min="12548" max="12549" width="12.42578125" bestFit="1" customWidth="1"/>
    <col min="12550" max="12550" width="12.7109375" bestFit="1" customWidth="1"/>
    <col min="12551" max="12551" width="9.7109375" bestFit="1" customWidth="1"/>
    <col min="12552" max="12552" width="14.42578125" bestFit="1" customWidth="1"/>
    <col min="12553" max="12553" width="14.85546875" bestFit="1" customWidth="1"/>
    <col min="12554" max="12554" width="15.42578125" customWidth="1"/>
    <col min="12555" max="12555" width="11.85546875" customWidth="1"/>
    <col min="12556" max="12556" width="13.85546875" customWidth="1"/>
    <col min="12801" max="12801" width="15.42578125" bestFit="1" customWidth="1"/>
    <col min="12802" max="12802" width="14.7109375" bestFit="1" customWidth="1"/>
    <col min="12803" max="12803" width="12.85546875" bestFit="1" customWidth="1"/>
    <col min="12804" max="12805" width="12.42578125" bestFit="1" customWidth="1"/>
    <col min="12806" max="12806" width="12.7109375" bestFit="1" customWidth="1"/>
    <col min="12807" max="12807" width="9.7109375" bestFit="1" customWidth="1"/>
    <col min="12808" max="12808" width="14.42578125" bestFit="1" customWidth="1"/>
    <col min="12809" max="12809" width="14.85546875" bestFit="1" customWidth="1"/>
    <col min="12810" max="12810" width="15.42578125" customWidth="1"/>
    <col min="12811" max="12811" width="11.85546875" customWidth="1"/>
    <col min="12812" max="12812" width="13.85546875" customWidth="1"/>
    <col min="13057" max="13057" width="15.42578125" bestFit="1" customWidth="1"/>
    <col min="13058" max="13058" width="14.7109375" bestFit="1" customWidth="1"/>
    <col min="13059" max="13059" width="12.85546875" bestFit="1" customWidth="1"/>
    <col min="13060" max="13061" width="12.42578125" bestFit="1" customWidth="1"/>
    <col min="13062" max="13062" width="12.7109375" bestFit="1" customWidth="1"/>
    <col min="13063" max="13063" width="9.7109375" bestFit="1" customWidth="1"/>
    <col min="13064" max="13064" width="14.42578125" bestFit="1" customWidth="1"/>
    <col min="13065" max="13065" width="14.85546875" bestFit="1" customWidth="1"/>
    <col min="13066" max="13066" width="15.42578125" customWidth="1"/>
    <col min="13067" max="13067" width="11.85546875" customWidth="1"/>
    <col min="13068" max="13068" width="13.85546875" customWidth="1"/>
    <col min="13313" max="13313" width="15.42578125" bestFit="1" customWidth="1"/>
    <col min="13314" max="13314" width="14.7109375" bestFit="1" customWidth="1"/>
    <col min="13315" max="13315" width="12.85546875" bestFit="1" customWidth="1"/>
    <col min="13316" max="13317" width="12.42578125" bestFit="1" customWidth="1"/>
    <col min="13318" max="13318" width="12.7109375" bestFit="1" customWidth="1"/>
    <col min="13319" max="13319" width="9.7109375" bestFit="1" customWidth="1"/>
    <col min="13320" max="13320" width="14.42578125" bestFit="1" customWidth="1"/>
    <col min="13321" max="13321" width="14.85546875" bestFit="1" customWidth="1"/>
    <col min="13322" max="13322" width="15.42578125" customWidth="1"/>
    <col min="13323" max="13323" width="11.85546875" customWidth="1"/>
    <col min="13324" max="13324" width="13.85546875" customWidth="1"/>
    <col min="13569" max="13569" width="15.42578125" bestFit="1" customWidth="1"/>
    <col min="13570" max="13570" width="14.7109375" bestFit="1" customWidth="1"/>
    <col min="13571" max="13571" width="12.85546875" bestFit="1" customWidth="1"/>
    <col min="13572" max="13573" width="12.42578125" bestFit="1" customWidth="1"/>
    <col min="13574" max="13574" width="12.7109375" bestFit="1" customWidth="1"/>
    <col min="13575" max="13575" width="9.7109375" bestFit="1" customWidth="1"/>
    <col min="13576" max="13576" width="14.42578125" bestFit="1" customWidth="1"/>
    <col min="13577" max="13577" width="14.85546875" bestFit="1" customWidth="1"/>
    <col min="13578" max="13578" width="15.42578125" customWidth="1"/>
    <col min="13579" max="13579" width="11.85546875" customWidth="1"/>
    <col min="13580" max="13580" width="13.85546875" customWidth="1"/>
    <col min="13825" max="13825" width="15.42578125" bestFit="1" customWidth="1"/>
    <col min="13826" max="13826" width="14.7109375" bestFit="1" customWidth="1"/>
    <col min="13827" max="13827" width="12.85546875" bestFit="1" customWidth="1"/>
    <col min="13828" max="13829" width="12.42578125" bestFit="1" customWidth="1"/>
    <col min="13830" max="13830" width="12.7109375" bestFit="1" customWidth="1"/>
    <col min="13831" max="13831" width="9.7109375" bestFit="1" customWidth="1"/>
    <col min="13832" max="13832" width="14.42578125" bestFit="1" customWidth="1"/>
    <col min="13833" max="13833" width="14.85546875" bestFit="1" customWidth="1"/>
    <col min="13834" max="13834" width="15.42578125" customWidth="1"/>
    <col min="13835" max="13835" width="11.85546875" customWidth="1"/>
    <col min="13836" max="13836" width="13.85546875" customWidth="1"/>
    <col min="14081" max="14081" width="15.42578125" bestFit="1" customWidth="1"/>
    <col min="14082" max="14082" width="14.7109375" bestFit="1" customWidth="1"/>
    <col min="14083" max="14083" width="12.85546875" bestFit="1" customWidth="1"/>
    <col min="14084" max="14085" width="12.42578125" bestFit="1" customWidth="1"/>
    <col min="14086" max="14086" width="12.7109375" bestFit="1" customWidth="1"/>
    <col min="14087" max="14087" width="9.7109375" bestFit="1" customWidth="1"/>
    <col min="14088" max="14088" width="14.42578125" bestFit="1" customWidth="1"/>
    <col min="14089" max="14089" width="14.85546875" bestFit="1" customWidth="1"/>
    <col min="14090" max="14090" width="15.42578125" customWidth="1"/>
    <col min="14091" max="14091" width="11.85546875" customWidth="1"/>
    <col min="14092" max="14092" width="13.85546875" customWidth="1"/>
    <col min="14337" max="14337" width="15.42578125" bestFit="1" customWidth="1"/>
    <col min="14338" max="14338" width="14.7109375" bestFit="1" customWidth="1"/>
    <col min="14339" max="14339" width="12.85546875" bestFit="1" customWidth="1"/>
    <col min="14340" max="14341" width="12.42578125" bestFit="1" customWidth="1"/>
    <col min="14342" max="14342" width="12.7109375" bestFit="1" customWidth="1"/>
    <col min="14343" max="14343" width="9.7109375" bestFit="1" customWidth="1"/>
    <col min="14344" max="14344" width="14.42578125" bestFit="1" customWidth="1"/>
    <col min="14345" max="14345" width="14.85546875" bestFit="1" customWidth="1"/>
    <col min="14346" max="14346" width="15.42578125" customWidth="1"/>
    <col min="14347" max="14347" width="11.85546875" customWidth="1"/>
    <col min="14348" max="14348" width="13.85546875" customWidth="1"/>
    <col min="14593" max="14593" width="15.42578125" bestFit="1" customWidth="1"/>
    <col min="14594" max="14594" width="14.7109375" bestFit="1" customWidth="1"/>
    <col min="14595" max="14595" width="12.85546875" bestFit="1" customWidth="1"/>
    <col min="14596" max="14597" width="12.42578125" bestFit="1" customWidth="1"/>
    <col min="14598" max="14598" width="12.7109375" bestFit="1" customWidth="1"/>
    <col min="14599" max="14599" width="9.7109375" bestFit="1" customWidth="1"/>
    <col min="14600" max="14600" width="14.42578125" bestFit="1" customWidth="1"/>
    <col min="14601" max="14601" width="14.85546875" bestFit="1" customWidth="1"/>
    <col min="14602" max="14602" width="15.42578125" customWidth="1"/>
    <col min="14603" max="14603" width="11.85546875" customWidth="1"/>
    <col min="14604" max="14604" width="13.85546875" customWidth="1"/>
    <col min="14849" max="14849" width="15.42578125" bestFit="1" customWidth="1"/>
    <col min="14850" max="14850" width="14.7109375" bestFit="1" customWidth="1"/>
    <col min="14851" max="14851" width="12.85546875" bestFit="1" customWidth="1"/>
    <col min="14852" max="14853" width="12.42578125" bestFit="1" customWidth="1"/>
    <col min="14854" max="14854" width="12.7109375" bestFit="1" customWidth="1"/>
    <col min="14855" max="14855" width="9.7109375" bestFit="1" customWidth="1"/>
    <col min="14856" max="14856" width="14.42578125" bestFit="1" customWidth="1"/>
    <col min="14857" max="14857" width="14.85546875" bestFit="1" customWidth="1"/>
    <col min="14858" max="14858" width="15.42578125" customWidth="1"/>
    <col min="14859" max="14859" width="11.85546875" customWidth="1"/>
    <col min="14860" max="14860" width="13.85546875" customWidth="1"/>
    <col min="15105" max="15105" width="15.42578125" bestFit="1" customWidth="1"/>
    <col min="15106" max="15106" width="14.7109375" bestFit="1" customWidth="1"/>
    <col min="15107" max="15107" width="12.85546875" bestFit="1" customWidth="1"/>
    <col min="15108" max="15109" width="12.42578125" bestFit="1" customWidth="1"/>
    <col min="15110" max="15110" width="12.7109375" bestFit="1" customWidth="1"/>
    <col min="15111" max="15111" width="9.7109375" bestFit="1" customWidth="1"/>
    <col min="15112" max="15112" width="14.42578125" bestFit="1" customWidth="1"/>
    <col min="15113" max="15113" width="14.85546875" bestFit="1" customWidth="1"/>
    <col min="15114" max="15114" width="15.42578125" customWidth="1"/>
    <col min="15115" max="15115" width="11.85546875" customWidth="1"/>
    <col min="15116" max="15116" width="13.85546875" customWidth="1"/>
    <col min="15361" max="15361" width="15.42578125" bestFit="1" customWidth="1"/>
    <col min="15362" max="15362" width="14.7109375" bestFit="1" customWidth="1"/>
    <col min="15363" max="15363" width="12.85546875" bestFit="1" customWidth="1"/>
    <col min="15364" max="15365" width="12.42578125" bestFit="1" customWidth="1"/>
    <col min="15366" max="15366" width="12.7109375" bestFit="1" customWidth="1"/>
    <col min="15367" max="15367" width="9.7109375" bestFit="1" customWidth="1"/>
    <col min="15368" max="15368" width="14.42578125" bestFit="1" customWidth="1"/>
    <col min="15369" max="15369" width="14.85546875" bestFit="1" customWidth="1"/>
    <col min="15370" max="15370" width="15.42578125" customWidth="1"/>
    <col min="15371" max="15371" width="11.85546875" customWidth="1"/>
    <col min="15372" max="15372" width="13.85546875" customWidth="1"/>
    <col min="15617" max="15617" width="15.42578125" bestFit="1" customWidth="1"/>
    <col min="15618" max="15618" width="14.7109375" bestFit="1" customWidth="1"/>
    <col min="15619" max="15619" width="12.85546875" bestFit="1" customWidth="1"/>
    <col min="15620" max="15621" width="12.42578125" bestFit="1" customWidth="1"/>
    <col min="15622" max="15622" width="12.7109375" bestFit="1" customWidth="1"/>
    <col min="15623" max="15623" width="9.7109375" bestFit="1" customWidth="1"/>
    <col min="15624" max="15624" width="14.42578125" bestFit="1" customWidth="1"/>
    <col min="15625" max="15625" width="14.85546875" bestFit="1" customWidth="1"/>
    <col min="15626" max="15626" width="15.42578125" customWidth="1"/>
    <col min="15627" max="15627" width="11.85546875" customWidth="1"/>
    <col min="15628" max="15628" width="13.85546875" customWidth="1"/>
    <col min="15873" max="15873" width="15.42578125" bestFit="1" customWidth="1"/>
    <col min="15874" max="15874" width="14.7109375" bestFit="1" customWidth="1"/>
    <col min="15875" max="15875" width="12.85546875" bestFit="1" customWidth="1"/>
    <col min="15876" max="15877" width="12.42578125" bestFit="1" customWidth="1"/>
    <col min="15878" max="15878" width="12.7109375" bestFit="1" customWidth="1"/>
    <col min="15879" max="15879" width="9.7109375" bestFit="1" customWidth="1"/>
    <col min="15880" max="15880" width="14.42578125" bestFit="1" customWidth="1"/>
    <col min="15881" max="15881" width="14.85546875" bestFit="1" customWidth="1"/>
    <col min="15882" max="15882" width="15.42578125" customWidth="1"/>
    <col min="15883" max="15883" width="11.85546875" customWidth="1"/>
    <col min="15884" max="15884" width="13.85546875" customWidth="1"/>
    <col min="16129" max="16129" width="15.42578125" bestFit="1" customWidth="1"/>
    <col min="16130" max="16130" width="14.7109375" bestFit="1" customWidth="1"/>
    <col min="16131" max="16131" width="12.85546875" bestFit="1" customWidth="1"/>
    <col min="16132" max="16133" width="12.42578125" bestFit="1" customWidth="1"/>
    <col min="16134" max="16134" width="12.7109375" bestFit="1" customWidth="1"/>
    <col min="16135" max="16135" width="9.7109375" bestFit="1" customWidth="1"/>
    <col min="16136" max="16136" width="14.42578125" bestFit="1" customWidth="1"/>
    <col min="16137" max="16137" width="14.85546875" bestFit="1" customWidth="1"/>
    <col min="16138" max="16138" width="15.42578125" customWidth="1"/>
    <col min="16139" max="16139" width="11.85546875" customWidth="1"/>
    <col min="16140" max="16140" width="13.85546875" customWidth="1"/>
  </cols>
  <sheetData>
    <row r="1" spans="1:12">
      <c r="J1" s="29" t="s">
        <v>0</v>
      </c>
      <c r="K1" s="30"/>
      <c r="L1" s="30"/>
    </row>
    <row r="2" spans="1:12">
      <c r="J2" s="30"/>
      <c r="K2" s="30"/>
      <c r="L2" s="30"/>
    </row>
    <row r="3" spans="1:12" ht="18">
      <c r="J3" s="31" t="s">
        <v>356</v>
      </c>
      <c r="K3" s="32"/>
      <c r="L3" s="32"/>
    </row>
    <row r="4" spans="1:12">
      <c r="J4" s="33" t="str">
        <f>'[1]Label DS'!$C$4</f>
        <v>11/2014</v>
      </c>
      <c r="K4" s="33"/>
      <c r="L4" s="33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  <c r="K6" s="4" t="s">
        <v>12</v>
      </c>
      <c r="L6" s="4" t="s">
        <v>13</v>
      </c>
    </row>
    <row r="7" spans="1:12">
      <c r="A7" s="5"/>
      <c r="B7" s="6"/>
      <c r="C7" s="8"/>
      <c r="D7" s="5"/>
      <c r="E7" s="5"/>
      <c r="F7" s="9"/>
      <c r="G7" s="5"/>
      <c r="H7" s="12"/>
      <c r="I7" s="10"/>
      <c r="J7" s="12"/>
      <c r="K7" s="12"/>
      <c r="L7" s="5"/>
    </row>
    <row r="8" spans="1:12">
      <c r="F8" s="11" t="s">
        <v>326</v>
      </c>
      <c r="H8" s="13">
        <f>SUM(H7:H7)</f>
        <v>0</v>
      </c>
      <c r="J8" s="13">
        <f>SUM(J7:J7)</f>
        <v>0</v>
      </c>
      <c r="K8" s="13">
        <f>SUM(K7:K7)</f>
        <v>0</v>
      </c>
    </row>
    <row r="10" spans="1:12">
      <c r="A10" s="5"/>
      <c r="B10" s="6"/>
      <c r="C10" s="8"/>
      <c r="D10" s="5"/>
      <c r="E10" s="5"/>
      <c r="F10" s="9"/>
      <c r="G10" s="5"/>
      <c r="H10" s="12"/>
      <c r="I10" s="10"/>
      <c r="J10" s="12"/>
      <c r="K10" s="12"/>
      <c r="L10" s="5"/>
    </row>
    <row r="11" spans="1:12">
      <c r="F11" s="11" t="s">
        <v>327</v>
      </c>
      <c r="H11" s="13">
        <f>SUM(H10:H10)</f>
        <v>0</v>
      </c>
      <c r="J11" s="13">
        <f>SUM(J10:J10)</f>
        <v>0</v>
      </c>
      <c r="K11" s="13">
        <f>SUM(K10:K10)</f>
        <v>0</v>
      </c>
    </row>
    <row r="13" spans="1:12">
      <c r="G13" s="11" t="s">
        <v>328</v>
      </c>
      <c r="H13" s="13">
        <f>H8+H11</f>
        <v>0</v>
      </c>
      <c r="J13" s="13">
        <f>J8-J11</f>
        <v>0</v>
      </c>
    </row>
  </sheetData>
  <mergeCells count="3">
    <mergeCell ref="J1:L2"/>
    <mergeCell ref="J3:L3"/>
    <mergeCell ref="J4:L4"/>
  </mergeCells>
  <pageMargins left="0.7" right="0.7" top="0.75" bottom="0.75" header="0.3" footer="0.3"/>
  <pageSetup paperSize="0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Label DS</vt:lpstr>
      <vt:lpstr>US Sales Details</vt:lpstr>
      <vt:lpstr>Foreign Sales Details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counterpoint</dc:creator>
  <cp:lastModifiedBy>Jaime Diaz</cp:lastModifiedBy>
  <dcterms:created xsi:type="dcterms:W3CDTF">2015-01-07T08:48:09Z</dcterms:created>
  <dcterms:modified xsi:type="dcterms:W3CDTF">2015-03-19T20:24:14Z</dcterms:modified>
</cp:coreProperties>
</file>