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80" windowWidth="18060" windowHeight="12540" tabRatio="944" activeTab="3"/>
  </bookViews>
  <sheets>
    <sheet name="Statement" sheetId="6" r:id="rId1"/>
    <sheet name="DataPivot" sheetId="4" state="hidden" r:id="rId2"/>
    <sheet name="Data" sheetId="1" state="hidden" r:id="rId3"/>
    <sheet name="Physical Sales" sheetId="10" r:id="rId4"/>
    <sheet name="JE Data" sheetId="21" state="hidden" r:id="rId5"/>
    <sheet name="JE" sheetId="22" state="hidden" r:id="rId6"/>
  </sheets>
  <definedNames>
    <definedName name="_xlnm._FilterDatabase" localSheetId="2" hidden="1">Data!$A$1:$S$5</definedName>
    <definedName name="_xlnm._FilterDatabase" localSheetId="5" hidden="1">JE!$A$5:$BX$39</definedName>
  </definedNames>
  <calcPr calcId="125725"/>
  <pivotCaches>
    <pivotCache cacheId="8" r:id="rId7"/>
  </pivotCaches>
</workbook>
</file>

<file path=xl/calcChain.xml><?xml version="1.0" encoding="utf-8"?>
<calcChain xmlns="http://schemas.openxmlformats.org/spreadsheetml/2006/main">
  <c r="BQ39" i="22"/>
  <c r="BA39"/>
  <c r="L39"/>
  <c r="L38"/>
  <c r="E38"/>
  <c r="D38"/>
  <c r="B38"/>
  <c r="AF37"/>
  <c r="AF36"/>
  <c r="AD36"/>
  <c r="AD37" s="1"/>
  <c r="L35"/>
  <c r="E34"/>
  <c r="D34"/>
  <c r="AF33"/>
  <c r="AD33"/>
  <c r="AL32"/>
  <c r="E32"/>
  <c r="D32"/>
  <c r="BA30"/>
  <c r="BA31" s="1"/>
  <c r="L31"/>
  <c r="E30"/>
  <c r="D30"/>
  <c r="B30"/>
  <c r="AF28"/>
  <c r="AF29" s="1"/>
  <c r="AD28"/>
  <c r="AD29" s="1"/>
  <c r="AL28"/>
  <c r="E26"/>
  <c r="D26"/>
  <c r="BA24"/>
  <c r="BA25" s="1"/>
  <c r="L25"/>
  <c r="E24"/>
  <c r="D24"/>
  <c r="B24"/>
  <c r="AF22"/>
  <c r="AF23" s="1"/>
  <c r="AD22"/>
  <c r="AD23" s="1"/>
  <c r="AL22"/>
  <c r="E20"/>
  <c r="D20"/>
  <c r="BA19"/>
  <c r="L19"/>
  <c r="L18"/>
  <c r="G18"/>
  <c r="BQ19" s="1"/>
  <c r="E18"/>
  <c r="D18"/>
  <c r="B18"/>
  <c r="AF16"/>
  <c r="AF17" s="1"/>
  <c r="AD16"/>
  <c r="AD17" s="1"/>
  <c r="AL16"/>
  <c r="L15"/>
  <c r="E14"/>
  <c r="D14"/>
  <c r="BQ13"/>
  <c r="BA13"/>
  <c r="AV10"/>
  <c r="AV11" s="1"/>
  <c r="L13"/>
  <c r="L12"/>
  <c r="E12"/>
  <c r="D12"/>
  <c r="B12"/>
  <c r="AF10"/>
  <c r="AF11" s="1"/>
  <c r="AD10"/>
  <c r="AD11" s="1"/>
  <c r="AL10"/>
  <c r="L9"/>
  <c r="E8"/>
  <c r="D8"/>
  <c r="AL7"/>
  <c r="AF7"/>
  <c r="AD7"/>
  <c r="E6"/>
  <c r="D6"/>
  <c r="B6" i="21"/>
  <c r="B4"/>
  <c r="O2"/>
  <c r="AB36" i="22" s="1"/>
  <c r="AB37" s="1"/>
  <c r="D14" i="21"/>
  <c r="D31"/>
  <c r="D17"/>
  <c r="F32"/>
  <c r="F53"/>
  <c r="F37"/>
  <c r="D32"/>
  <c r="F57"/>
  <c r="F18"/>
  <c r="D42"/>
  <c r="D25"/>
  <c r="D26"/>
  <c r="D46"/>
  <c r="F58"/>
  <c r="D57"/>
  <c r="F42"/>
  <c r="F14"/>
  <c r="F11"/>
  <c r="F46"/>
  <c r="D19"/>
  <c r="D18"/>
  <c r="F49"/>
  <c r="F55"/>
  <c r="D53"/>
  <c r="F10"/>
  <c r="F9"/>
  <c r="D10"/>
  <c r="D41"/>
  <c r="D36"/>
  <c r="F36"/>
  <c r="D55"/>
  <c r="F20"/>
  <c r="F19"/>
  <c r="F26"/>
  <c r="D58"/>
  <c r="D37"/>
  <c r="D49"/>
  <c r="D11"/>
  <c r="F56"/>
  <c r="F31"/>
  <c r="D56"/>
  <c r="D9"/>
  <c r="D20"/>
  <c r="F41"/>
  <c r="D48"/>
  <c r="D24"/>
  <c r="F47"/>
  <c r="D47"/>
  <c r="AV12" i="22" l="1"/>
  <c r="AB10"/>
  <c r="AB11" s="1"/>
  <c r="AB28"/>
  <c r="AB29" s="1"/>
  <c r="AB22"/>
  <c r="AB23" s="1"/>
  <c r="AB7"/>
  <c r="AB16"/>
  <c r="AB17" s="1"/>
  <c r="AB33"/>
  <c r="AV13"/>
  <c r="D12" i="21"/>
  <c r="F12"/>
  <c r="J9"/>
  <c r="D15"/>
  <c r="J17"/>
  <c r="D21"/>
  <c r="J25"/>
  <c r="L25" s="1"/>
  <c r="AV28" i="22" s="1"/>
  <c r="AV29" s="1"/>
  <c r="AV30" s="1"/>
  <c r="J31" i="21"/>
  <c r="F33"/>
  <c r="J36"/>
  <c r="F38"/>
  <c r="J41"/>
  <c r="F43"/>
  <c r="J58"/>
  <c r="L58" s="1"/>
  <c r="J10"/>
  <c r="L10" s="1"/>
  <c r="J18"/>
  <c r="L18" s="1"/>
  <c r="F21"/>
  <c r="D33"/>
  <c r="J32"/>
  <c r="L32" s="1"/>
  <c r="D38"/>
  <c r="J37"/>
  <c r="L37" s="1"/>
  <c r="D43"/>
  <c r="J42"/>
  <c r="L42" s="1"/>
  <c r="J46"/>
  <c r="L46" s="1"/>
  <c r="J48"/>
  <c r="L48" s="1"/>
  <c r="J55"/>
  <c r="L55" s="1"/>
  <c r="J11"/>
  <c r="L11" s="1"/>
  <c r="F15"/>
  <c r="J14"/>
  <c r="J19"/>
  <c r="L19" s="1"/>
  <c r="J47"/>
  <c r="L47" s="1"/>
  <c r="J56"/>
  <c r="J20"/>
  <c r="L20" s="1"/>
  <c r="D27"/>
  <c r="J24"/>
  <c r="J26"/>
  <c r="L26" s="1"/>
  <c r="F27"/>
  <c r="J49"/>
  <c r="L49" s="1"/>
  <c r="J53"/>
  <c r="L53" s="1"/>
  <c r="J57"/>
  <c r="L57" s="1"/>
  <c r="AV6" i="22" s="1"/>
  <c r="AV7" s="1"/>
  <c r="AV31" l="1"/>
  <c r="L31" i="21"/>
  <c r="J33"/>
  <c r="L33" s="1"/>
  <c r="L24"/>
  <c r="J27"/>
  <c r="L27" s="1"/>
  <c r="J12"/>
  <c r="L12" s="1"/>
  <c r="L9"/>
  <c r="L56"/>
  <c r="AV32" i="22" s="1"/>
  <c r="AV33" s="1"/>
  <c r="J59" i="21"/>
  <c r="L59" s="1"/>
  <c r="L41"/>
  <c r="J43"/>
  <c r="L43" s="1"/>
  <c r="L36"/>
  <c r="J38"/>
  <c r="L38" s="1"/>
  <c r="D51"/>
  <c r="D54" s="1"/>
  <c r="D59" s="1"/>
  <c r="L14"/>
  <c r="AV36" i="22" s="1"/>
  <c r="J15" i="21"/>
  <c r="L15" s="1"/>
  <c r="F51"/>
  <c r="F54" s="1"/>
  <c r="L17"/>
  <c r="AV22" i="22" s="1"/>
  <c r="J21" i="21"/>
  <c r="AV37" i="22" l="1"/>
  <c r="AV38" s="1"/>
  <c r="AV39"/>
  <c r="AV25"/>
  <c r="AV24"/>
  <c r="AV23"/>
  <c r="J54" i="21"/>
  <c r="L54" s="1"/>
  <c r="F59"/>
  <c r="J51"/>
  <c r="L51" s="1"/>
  <c r="L21"/>
  <c r="AV16" i="22" l="1"/>
  <c r="AV19" l="1"/>
  <c r="AV17"/>
  <c r="AV18"/>
  <c r="B5" i="21" l="1"/>
</calcChain>
</file>

<file path=xl/sharedStrings.xml><?xml version="1.0" encoding="utf-8"?>
<sst xmlns="http://schemas.openxmlformats.org/spreadsheetml/2006/main" count="2574" uniqueCount="612">
  <si>
    <t>Category</t>
  </si>
  <si>
    <t>Profit Center</t>
  </si>
  <si>
    <t>Deal Parent No</t>
  </si>
  <si>
    <t>Deal Sub N (Label)</t>
  </si>
  <si>
    <t>Customer</t>
  </si>
  <si>
    <t>Flag carryforward</t>
  </si>
  <si>
    <t>Document Number</t>
  </si>
  <si>
    <t>Line item</t>
  </si>
  <si>
    <t>Posting Date</t>
  </si>
  <si>
    <t>Posting Period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</si>
  <si>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</si>
  <si>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</si>
  <si>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</si>
  <si>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</si>
  <si>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</si>
  <si>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</si>
  <si>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</si>
  <si>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</si>
  <si>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</si>
  <si>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US5C100011</t>
  </si>
  <si>
    <t>USD</t>
  </si>
  <si>
    <t>Column Labels</t>
  </si>
  <si>
    <t>Grand Total</t>
  </si>
  <si>
    <t>Row Labels</t>
  </si>
  <si>
    <t>Sum of Amount LC</t>
  </si>
  <si>
    <t>(All)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</si>
  <si>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</si>
  <si>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</si>
  <si>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</si>
  <si>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</si>
  <si>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</si>
  <si>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</si>
  <si>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</si>
  <si>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Provision for returns</t>
  </si>
  <si>
    <t>Total physical net revenues</t>
  </si>
  <si>
    <t>Other handling fee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</si>
  <si>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</si>
  <si>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</si>
  <si>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</si>
  <si>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</si>
  <si>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</si>
  <si>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</si>
  <si>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</si>
  <si>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</si>
  <si>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</si>
  <si>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</si>
  <si>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</si>
  <si>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</si>
  <si>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</si>
  <si>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</si>
  <si>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</si>
  <si>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</si>
  <si>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</si>
  <si>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</si>
  <si>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</si>
  <si>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Other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</si>
  <si>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</si>
  <si>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</si>
  <si>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</si>
  <si>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</si>
  <si>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</si>
  <si>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</si>
  <si>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</si>
  <si>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</si>
  <si>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UPC</t>
  </si>
  <si>
    <t>ISRC</t>
  </si>
  <si>
    <t>Document Date</t>
  </si>
  <si>
    <t>Physical Sales</t>
  </si>
  <si>
    <t>Reference Key 2 is used to designate where the transaction will land on the ASL Summary Statement</t>
  </si>
  <si>
    <t>Superlabel</t>
  </si>
  <si>
    <t>Baseline Date</t>
  </si>
  <si>
    <t>ASL #</t>
  </si>
  <si>
    <t>Deal Parent</t>
  </si>
  <si>
    <t>Deal Sub</t>
  </si>
  <si>
    <t>Current Amount</t>
  </si>
  <si>
    <t>Desired Amount</t>
  </si>
  <si>
    <t>Adjustment Amount</t>
  </si>
  <si>
    <t>ADJ Natural Signs</t>
  </si>
  <si>
    <t>Distribution fee</t>
  </si>
  <si>
    <t xml:space="preserve">Distribution </t>
  </si>
  <si>
    <t>Advances (TG)</t>
  </si>
  <si>
    <t>Payments (TP)</t>
  </si>
  <si>
    <t>Amount due (unrecouped) previous statement (TS)</t>
  </si>
  <si>
    <t>HEADER</t>
  </si>
  <si>
    <t>G/L LINE ITEMS</t>
  </si>
  <si>
    <t>A/R LINE ITEMS</t>
  </si>
  <si>
    <t>TAX</t>
  </si>
  <si>
    <t>AMOUNT</t>
  </si>
  <si>
    <t>CO / PA CHARACTERISTICS</t>
  </si>
  <si>
    <t>03 CHAR</t>
  </si>
  <si>
    <t>10 CHAR</t>
  </si>
  <si>
    <t>04 CHAR</t>
  </si>
  <si>
    <t>06 CHAR</t>
  </si>
  <si>
    <t>11 CHAR</t>
  </si>
  <si>
    <t>14 CHAR</t>
  </si>
  <si>
    <t>12 CHAR</t>
  </si>
  <si>
    <t>15 CHAR</t>
  </si>
  <si>
    <t>02 CHAR</t>
  </si>
  <si>
    <t xml:space="preserve">AC_DOC_NO                                                                                           </t>
  </si>
  <si>
    <t xml:space="preserve">HE_HEADER_TXT                                                                                       </t>
  </si>
  <si>
    <t xml:space="preserve">HE_COMP_CODE                                                                                        </t>
  </si>
  <si>
    <t xml:space="preserve">HE_DOC_DATE                                                                                         </t>
  </si>
  <si>
    <t xml:space="preserve">HE_PSTNG_DATE                                                                                       </t>
  </si>
  <si>
    <t xml:space="preserve">HE_DOC_TYPE                                                                                         </t>
  </si>
  <si>
    <t xml:space="preserve">HE_REF_DOC_NO                                                                                       </t>
  </si>
  <si>
    <t>HE_ACC_PRINCIPLE</t>
  </si>
  <si>
    <t xml:space="preserve">GL_ITEMNO_ACC                                                                                       </t>
  </si>
  <si>
    <t xml:space="preserve">GL_GL_ACCOUNT                                                                                       </t>
  </si>
  <si>
    <t xml:space="preserve">GL_ALLOC_NMBR                                                                                       </t>
  </si>
  <si>
    <t xml:space="preserve">GL_ITEM_TEXT                                                                                        </t>
  </si>
  <si>
    <t xml:space="preserve">GL_REF_KEY_1                                                                                        </t>
  </si>
  <si>
    <t xml:space="preserve">GL_REF_KEY_2                                                                                        </t>
  </si>
  <si>
    <t xml:space="preserve">GL_REF_KEY_3                                                                                        </t>
  </si>
  <si>
    <t xml:space="preserve">GL_TAX_CODE                                                                                         </t>
  </si>
  <si>
    <t xml:space="preserve">GL_PROFIT_CTR                                                                                       </t>
  </si>
  <si>
    <t xml:space="preserve">GL_COSTCENTER                                                                                       </t>
  </si>
  <si>
    <t xml:space="preserve">GL_TRADE_ID                                                                                         </t>
  </si>
  <si>
    <t xml:space="preserve">GL_COMP_CODE                                                                                        </t>
  </si>
  <si>
    <t xml:space="preserve">GL_WBS_ELEMENT                                                                                      </t>
  </si>
  <si>
    <t xml:space="preserve">GL_ACTTYPE                                                                                          </t>
  </si>
  <si>
    <t>GL_TAXJURCODE</t>
  </si>
  <si>
    <t xml:space="preserve">GL_PERNR                                                                                            </t>
  </si>
  <si>
    <t xml:space="preserve">GL_RMVCT                                                                                          </t>
  </si>
  <si>
    <t>GL_QUANTITY</t>
  </si>
  <si>
    <t>GL_BASE_UOM</t>
  </si>
  <si>
    <t xml:space="preserve">AR_CUSTOMER                                                                                         </t>
  </si>
  <si>
    <t>AR_RMVCT</t>
  </si>
  <si>
    <t xml:space="preserve">AR_ALLOC_NMBR                                                                                       </t>
  </si>
  <si>
    <t xml:space="preserve">AR_ITEM_TEXT                                                                                        </t>
  </si>
  <si>
    <t xml:space="preserve">AR_REF_KEY_1                                                                                        </t>
  </si>
  <si>
    <t xml:space="preserve">AR_REF_KEY_2                                                                                        </t>
  </si>
  <si>
    <t xml:space="preserve">AR_REF_KEY_3                                                                                        </t>
  </si>
  <si>
    <t xml:space="preserve">AR_TAX_CODE                                                                                         </t>
  </si>
  <si>
    <t xml:space="preserve">AR_COMP_CODE                                                                                        </t>
  </si>
  <si>
    <t xml:space="preserve">AR_SP_GL_IND                                                                                        </t>
  </si>
  <si>
    <t>AR_BLINE_DATE</t>
  </si>
  <si>
    <t>AR_PMNTTRMS</t>
  </si>
  <si>
    <t>AR_PARTNER_BK</t>
  </si>
  <si>
    <t>AR_TAXJURCODE</t>
  </si>
  <si>
    <t>AR_REASON_CODE</t>
  </si>
  <si>
    <t xml:space="preserve">TX_GL_ACCOUNT                                                                                       </t>
  </si>
  <si>
    <t xml:space="preserve">TX_TAX_CODE                                                                                         </t>
  </si>
  <si>
    <t>TX_TAXJURCODE</t>
  </si>
  <si>
    <t xml:space="preserve">TX_DIRECT_TAX                                                                                       </t>
  </si>
  <si>
    <t xml:space="preserve">AM_CURRENCY                                                                                         </t>
  </si>
  <si>
    <t xml:space="preserve">AM_AMT_DOCCUR                                                                                       </t>
  </si>
  <si>
    <t xml:space="preserve">AM_AMT_BASE                                                                                         </t>
  </si>
  <si>
    <t xml:space="preserve">CO_LAND1                                                                                            </t>
  </si>
  <si>
    <t>CO_KNDNR</t>
  </si>
  <si>
    <t xml:space="preserve">CO_WW001                                                                                            </t>
  </si>
  <si>
    <t xml:space="preserve">CO_WW002                                                                                            </t>
  </si>
  <si>
    <t xml:space="preserve">CO_WW003                                                                                            </t>
  </si>
  <si>
    <t xml:space="preserve">CO_WW004                                                                                            </t>
  </si>
  <si>
    <t xml:space="preserve">CO_WW005                                                                                            </t>
  </si>
  <si>
    <t xml:space="preserve">CO_WW007                                                                                            </t>
  </si>
  <si>
    <t xml:space="preserve">CO_WW008                                                                                            </t>
  </si>
  <si>
    <t xml:space="preserve">CO_WW009                                                                                            </t>
  </si>
  <si>
    <t xml:space="preserve">CO_WW011                                                                                            </t>
  </si>
  <si>
    <t xml:space="preserve">CO_WW013                                                                                            </t>
  </si>
  <si>
    <t xml:space="preserve">CO_WW014                                                                                            </t>
  </si>
  <si>
    <t xml:space="preserve">CO_WW016                                                                                            </t>
  </si>
  <si>
    <t xml:space="preserve">CO_WW017                                                                                            </t>
  </si>
  <si>
    <t xml:space="preserve">CO_WW018                                                                                            </t>
  </si>
  <si>
    <t xml:space="preserve">CO_WW019                                                                                            </t>
  </si>
  <si>
    <t xml:space="preserve">CO_WW020                                                                                            </t>
  </si>
  <si>
    <t xml:space="preserve">CO_WW021                                                                                            </t>
  </si>
  <si>
    <t xml:space="preserve">CO_WW022                                                                                            </t>
  </si>
  <si>
    <t xml:space="preserve">CO_WW023                                                                                            </t>
  </si>
  <si>
    <t>CO_WW025</t>
  </si>
  <si>
    <t>CO_WW026</t>
  </si>
  <si>
    <t>CO_WW027</t>
  </si>
  <si>
    <t>CO_WW028</t>
  </si>
  <si>
    <t xml:space="preserve">CO_WW029                                                                                           </t>
  </si>
  <si>
    <t>CO_PSPNR</t>
  </si>
  <si>
    <t>GD</t>
  </si>
  <si>
    <t/>
  </si>
  <si>
    <t>US5C</t>
  </si>
  <si>
    <t>DOCUMENT NUMBER</t>
  </si>
  <si>
    <t>HEADER TEXT</t>
  </si>
  <si>
    <t>COMPANY CODE</t>
  </si>
  <si>
    <t>DOCUMENT DATE</t>
  </si>
  <si>
    <t>POSTING DATE</t>
  </si>
  <si>
    <t>DOCUMENT TYPE</t>
  </si>
  <si>
    <t>DOCUMENT REFERENCE NUMBER</t>
  </si>
  <si>
    <t>ACCOUNTING PRINCIPLE</t>
  </si>
  <si>
    <t>ITEM NUMBER</t>
  </si>
  <si>
    <t>G/L ACCOUNT</t>
  </si>
  <si>
    <t>ALLOCATION NUMBER</t>
  </si>
  <si>
    <t>ITEM TEXT</t>
  </si>
  <si>
    <t>REFERENCE KEY 1</t>
  </si>
  <si>
    <t>REFERENCE KEY 2</t>
  </si>
  <si>
    <t>REFERENCE KEY 3</t>
  </si>
  <si>
    <t>TAX CODE</t>
  </si>
  <si>
    <t>PROFIT CENTER</t>
  </si>
  <si>
    <t>COST
CENTRE</t>
  </si>
  <si>
    <t>TRADING
PARTNER</t>
  </si>
  <si>
    <t>WBS ELEMENT</t>
  </si>
  <si>
    <t>ACTIVITY TYPE</t>
  </si>
  <si>
    <t>TAX JURISDICTION</t>
  </si>
  <si>
    <t>PERSONNEL NUMBER</t>
  </si>
  <si>
    <t>MOVEMENT TYPE</t>
  </si>
  <si>
    <t>QUANTITY</t>
  </si>
  <si>
    <t>BASE UNIT OF MEASURE</t>
  </si>
  <si>
    <t>CUSTOMER</t>
  </si>
  <si>
    <t>AR MOVEMENT TYPE</t>
  </si>
  <si>
    <t>SPECIAL G/L
INDICATOR</t>
  </si>
  <si>
    <t>BASELINE DATE FOR DUE DATE CALCULATION</t>
  </si>
  <si>
    <t>TERMS OF PAYMENT KEY</t>
  </si>
  <si>
    <t>PARTNER BANK TYPE</t>
  </si>
  <si>
    <t>REASON CODE</t>
  </si>
  <si>
    <t>DIRECT TAX</t>
  </si>
  <si>
    <t>CURRENCY</t>
  </si>
  <si>
    <t>BASE AMOUNT</t>
  </si>
  <si>
    <t>COUNTRY</t>
  </si>
  <si>
    <t>REPERTOIRE OWNER</t>
  </si>
  <si>
    <t>LABEL</t>
  </si>
  <si>
    <t>ARTISTCODE</t>
  </si>
  <si>
    <t>GENRE</t>
  </si>
  <si>
    <t>EXPLOITATION</t>
  </si>
  <si>
    <t>PARTNER TYPE</t>
  </si>
  <si>
    <t>PRODUCT LIFE CYCLE</t>
  </si>
  <si>
    <t>COMMERCIAL MODEL</t>
  </si>
  <si>
    <t>PRICE LEVEL</t>
  </si>
  <si>
    <t>R2 PROJECT CODE</t>
  </si>
  <si>
    <t>SEGMENT</t>
  </si>
  <si>
    <t>FINAL CUSTOMER</t>
  </si>
  <si>
    <t>DIGITAL PRICE CODE</t>
  </si>
  <si>
    <t>PRODUCT TYPE</t>
  </si>
  <si>
    <t>COUNTRY OF SALES</t>
  </si>
  <si>
    <t>DATA SOURCE</t>
  </si>
  <si>
    <t>TRANSACTION TYPE</t>
  </si>
  <si>
    <t>DEAL TYPE</t>
  </si>
  <si>
    <t>DEAL PARENT NUMBER</t>
  </si>
  <si>
    <t>DEAL SUB NUMBER</t>
  </si>
  <si>
    <t>ACTIVITY OWNER</t>
  </si>
  <si>
    <t>SALES PERIOD YYYYMM</t>
  </si>
  <si>
    <t>GUPUS07ERSVHLD</t>
  </si>
  <si>
    <t>U42</t>
  </si>
  <si>
    <t>U31</t>
  </si>
  <si>
    <t>USYB100001</t>
  </si>
  <si>
    <t>USYB</t>
  </si>
  <si>
    <t>TOP</t>
  </si>
  <si>
    <t>RESERVES HELD</t>
  </si>
  <si>
    <t>RESERVES RELEASED</t>
  </si>
  <si>
    <t>GUPUS07ERSVREL</t>
  </si>
  <si>
    <t xml:space="preserve">BALANCE FORWARD ADJ </t>
  </si>
  <si>
    <t>TS</t>
  </si>
  <si>
    <t>U71</t>
  </si>
  <si>
    <t xml:space="preserve"> </t>
  </si>
  <si>
    <t>GUPUS07EBFADJ</t>
  </si>
  <si>
    <t>GUPUS07EDISTADJ</t>
  </si>
  <si>
    <t>GUPUS07EDSTADJ</t>
  </si>
  <si>
    <t>PHYS DIST ADJ</t>
  </si>
  <si>
    <t>DIG DIST ADJ</t>
  </si>
  <si>
    <t>PHYSICAL DIST FEE ADJ</t>
  </si>
  <si>
    <t>DIGITAL DIST FEE ADJ</t>
  </si>
  <si>
    <t>TP</t>
  </si>
  <si>
    <t>PAYMENT ADJUSTMENT</t>
  </si>
  <si>
    <t>GUPUS07EPAYADJ</t>
  </si>
  <si>
    <t>RESERVE ADJ</t>
  </si>
  <si>
    <t>RESERVE ADJUSTMENT</t>
  </si>
  <si>
    <t>Reserves Liquidation</t>
  </si>
  <si>
    <t>selected</t>
  </si>
  <si>
    <t>RELATIVIY</t>
  </si>
  <si>
    <t>USRMG</t>
  </si>
  <si>
    <t>0000550001</t>
  </si>
  <si>
    <t>CR04</t>
  </si>
  <si>
    <t>0000500001</t>
  </si>
  <si>
    <t>0000540001</t>
  </si>
  <si>
    <t>0000570001</t>
  </si>
  <si>
    <t>0000686001</t>
  </si>
  <si>
    <t>0000686005</t>
  </si>
  <si>
    <t>0000686002</t>
  </si>
  <si>
    <t>0000500002</t>
  </si>
  <si>
    <t>RELATIVITY MUSIC GROUP</t>
  </si>
  <si>
    <t>25% Provision for returns</t>
  </si>
  <si>
    <t>Title</t>
  </si>
  <si>
    <t>Artist</t>
  </si>
  <si>
    <t>US-RMG</t>
  </si>
  <si>
    <t>75</t>
  </si>
  <si>
    <t>48</t>
  </si>
  <si>
    <t>92</t>
  </si>
  <si>
    <t>Super Label</t>
  </si>
  <si>
    <t>Super Label Code</t>
  </si>
  <si>
    <t>Latest Release Date</t>
  </si>
  <si>
    <t>Sales Type</t>
  </si>
  <si>
    <t>Configuration</t>
  </si>
  <si>
    <t>Price Point</t>
  </si>
  <si>
    <t>Price Level</t>
  </si>
  <si>
    <t>SOUNDTRACK/MOVIE</t>
  </si>
  <si>
    <t>COMPACT DISC</t>
  </si>
  <si>
    <t>FC</t>
  </si>
  <si>
    <t>F</t>
  </si>
  <si>
    <t>VARIOUS ARTISTS</t>
  </si>
  <si>
    <t>56</t>
  </si>
  <si>
    <t>3</t>
  </si>
  <si>
    <t>1</t>
  </si>
  <si>
    <t>2014</t>
  </si>
  <si>
    <t>57</t>
  </si>
  <si>
    <t>54</t>
  </si>
  <si>
    <t>55</t>
  </si>
  <si>
    <t>53</t>
  </si>
  <si>
    <t>52</t>
  </si>
  <si>
    <t>51</t>
  </si>
  <si>
    <t>50</t>
  </si>
  <si>
    <t>49</t>
  </si>
  <si>
    <t>45</t>
  </si>
  <si>
    <t>32</t>
  </si>
  <si>
    <t>71</t>
  </si>
  <si>
    <t>RELTIVY_M</t>
  </si>
  <si>
    <t>USRM2</t>
  </si>
  <si>
    <t>US3E070002</t>
  </si>
  <si>
    <t>59</t>
  </si>
  <si>
    <t>58</t>
  </si>
  <si>
    <t>62</t>
  </si>
  <si>
    <t>61</t>
  </si>
  <si>
    <t>60</t>
  </si>
  <si>
    <t>67</t>
  </si>
  <si>
    <t>66</t>
  </si>
  <si>
    <t>65</t>
  </si>
  <si>
    <t>64</t>
  </si>
  <si>
    <t>63</t>
  </si>
  <si>
    <t>96</t>
  </si>
  <si>
    <t>95</t>
  </si>
  <si>
    <t>94</t>
  </si>
  <si>
    <t>93</t>
  </si>
  <si>
    <t>91</t>
  </si>
  <si>
    <t>90</t>
  </si>
  <si>
    <t>89</t>
  </si>
  <si>
    <t>88</t>
  </si>
  <si>
    <t>87</t>
  </si>
  <si>
    <t>103</t>
  </si>
  <si>
    <t>102</t>
  </si>
  <si>
    <t>101</t>
  </si>
  <si>
    <t>100</t>
  </si>
  <si>
    <t>99</t>
  </si>
  <si>
    <t>104</t>
  </si>
  <si>
    <t>105</t>
  </si>
  <si>
    <t>106</t>
  </si>
  <si>
    <t>107</t>
  </si>
  <si>
    <t>108</t>
  </si>
  <si>
    <t>79</t>
  </si>
  <si>
    <t>80</t>
  </si>
  <si>
    <t>81</t>
  </si>
  <si>
    <t>97</t>
  </si>
  <si>
    <t>98</t>
  </si>
  <si>
    <t>86</t>
  </si>
  <si>
    <t>85</t>
  </si>
  <si>
    <t>84</t>
  </si>
  <si>
    <t>83</t>
  </si>
  <si>
    <t>82</t>
  </si>
  <si>
    <t>68</t>
  </si>
  <si>
    <t>69</t>
  </si>
  <si>
    <t>70</t>
  </si>
  <si>
    <t>72</t>
  </si>
  <si>
    <t>73</t>
  </si>
  <si>
    <t>74</t>
  </si>
  <si>
    <t>76</t>
  </si>
  <si>
    <t>77</t>
  </si>
  <si>
    <t>78</t>
  </si>
  <si>
    <t xml:space="preserve">14% Distribution Fee on Digital Sales </t>
  </si>
  <si>
    <t>16% Distribution Fee on Net Sales</t>
  </si>
  <si>
    <t>RELATIVITY MUS2-RM2</t>
  </si>
  <si>
    <t>RM2</t>
  </si>
  <si>
    <t>MACHINE GUN PREACHER</t>
  </si>
  <si>
    <t>COUPLES RETREAT</t>
  </si>
  <si>
    <t>DEAR JOHN</t>
  </si>
  <si>
    <t>BEGINNERS</t>
  </si>
  <si>
    <t>BRIDESMAIDS</t>
  </si>
  <si>
    <t>LIKE CRAZY (MFTMP)</t>
  </si>
  <si>
    <t>CHASING MAVERICKS</t>
  </si>
  <si>
    <t>AMERICAN REUNION (OM</t>
  </si>
  <si>
    <t>BIUTIFUL/GUSTAVO SAN</t>
  </si>
  <si>
    <t>FL</t>
  </si>
  <si>
    <t>CROODS, THE/ALAN SIL</t>
  </si>
  <si>
    <t>ML</t>
  </si>
  <si>
    <t>M</t>
  </si>
  <si>
    <t>HANNA/CHEMICAL BROTH</t>
  </si>
  <si>
    <t>HAYWIRE/DAVID HOLMES</t>
  </si>
  <si>
    <t>IMMORTALS/TREVOR MOR</t>
  </si>
  <si>
    <t>LIKE CRAZY/DUSTIN O'</t>
  </si>
  <si>
    <t>MIRROR MIRROR/ALAN M</t>
  </si>
  <si>
    <t>REPO MEN</t>
  </si>
  <si>
    <t>SINGLE MAN, A</t>
  </si>
  <si>
    <t>SOUNDTRACK/MOVIE SCO</t>
  </si>
  <si>
    <t>PARANORMAN/BRION, JO</t>
  </si>
  <si>
    <t>SOUNDTRACK/TV</t>
  </si>
  <si>
    <t>30 ROCK/JEFF RICHMON</t>
  </si>
  <si>
    <t>TURBO (MUSIC FROM TH</t>
  </si>
  <si>
    <t>5% MFG.Admin Fee</t>
  </si>
  <si>
    <t>2</t>
  </si>
  <si>
    <t>0000503501</t>
  </si>
  <si>
    <t>0000687001</t>
  </si>
  <si>
    <t>4</t>
  </si>
  <si>
    <t>ELFMAN,DANNY</t>
  </si>
  <si>
    <t>MR. PEABODY &amp; SHERMA</t>
  </si>
  <si>
    <t>00810290020301</t>
  </si>
  <si>
    <t>11</t>
  </si>
  <si>
    <t>00854727002584</t>
  </si>
  <si>
    <t>00854727002331</t>
  </si>
  <si>
    <t>00854727002256</t>
  </si>
  <si>
    <t>00854727002300</t>
  </si>
  <si>
    <t>00854727002690</t>
  </si>
  <si>
    <t>00896065001317</t>
  </si>
  <si>
    <t>00854727002881</t>
  </si>
  <si>
    <t>00854727002065</t>
  </si>
  <si>
    <t>00854727002355</t>
  </si>
  <si>
    <t>00854727002508</t>
  </si>
  <si>
    <t>00854727002409</t>
  </si>
  <si>
    <t>00854727002478</t>
  </si>
  <si>
    <t>00854727002485</t>
  </si>
  <si>
    <t>00854727002386</t>
  </si>
  <si>
    <t>00854727002560</t>
  </si>
  <si>
    <t>00854727002102</t>
  </si>
  <si>
    <t>00854727002034</t>
  </si>
  <si>
    <t>00854727002614</t>
  </si>
  <si>
    <t>00854727002164</t>
  </si>
  <si>
    <t>00810290020004</t>
  </si>
  <si>
    <t>39</t>
  </si>
  <si>
    <t>38</t>
  </si>
  <si>
    <t>12</t>
  </si>
  <si>
    <t>22</t>
  </si>
  <si>
    <t>37</t>
  </si>
  <si>
    <t>10</t>
  </si>
  <si>
    <t>Sound Exchange</t>
  </si>
  <si>
    <t>Dist. Fee On Sound Exchange</t>
  </si>
  <si>
    <r>
      <t xml:space="preserve">FOR </t>
    </r>
    <r>
      <rPr>
        <b/>
        <sz val="11"/>
        <rFont val="Calibri"/>
        <family val="2"/>
      </rPr>
      <t>1 MONTH ENDING APRIL 30, 2014</t>
    </r>
  </si>
  <si>
    <t>29002139</t>
  </si>
  <si>
    <t xml:space="preserve">               1.83</t>
  </si>
  <si>
    <t xml:space="preserve">               7.75</t>
  </si>
  <si>
    <t xml:space="preserve">               4.42</t>
  </si>
  <si>
    <t xml:space="preserve">               4.80</t>
  </si>
  <si>
    <t xml:space="preserve">               5.16</t>
  </si>
  <si>
    <t xml:space="preserve">              95.06-</t>
  </si>
  <si>
    <t xml:space="preserve">              10.85-</t>
  </si>
  <si>
    <t xml:space="preserve">               0.67-</t>
  </si>
  <si>
    <t xml:space="preserve">               0.25-</t>
  </si>
  <si>
    <t xml:space="preserve">               0.60-</t>
  </si>
  <si>
    <t xml:space="preserve">               0.51-</t>
  </si>
  <si>
    <t xml:space="preserve">               0.04-</t>
  </si>
  <si>
    <t xml:space="preserve">               0.13-</t>
  </si>
  <si>
    <t>46</t>
  </si>
  <si>
    <t xml:space="preserve">               0.20</t>
  </si>
  <si>
    <t>47</t>
  </si>
  <si>
    <t xml:space="preserve">               3.64</t>
  </si>
  <si>
    <t xml:space="preserve">               2.52</t>
  </si>
  <si>
    <t xml:space="preserve">               0.83</t>
  </si>
  <si>
    <t xml:space="preserve">              60.15-</t>
  </si>
  <si>
    <t xml:space="preserve">             113.48-</t>
  </si>
  <si>
    <t xml:space="preserve">           2,091.14</t>
  </si>
  <si>
    <t xml:space="preserve">           5,129.73-</t>
  </si>
  <si>
    <t xml:space="preserve">           1,144.68-</t>
  </si>
  <si>
    <t xml:space="preserve">           7,903.73-</t>
  </si>
  <si>
    <t xml:space="preserve">             381.67-</t>
  </si>
  <si>
    <t xml:space="preserve">           2,231.52-</t>
  </si>
  <si>
    <t xml:space="preserve">           2,103.65</t>
  </si>
  <si>
    <t xml:space="preserve">             174.14</t>
  </si>
  <si>
    <t xml:space="preserve">             662.02-</t>
  </si>
  <si>
    <t xml:space="preserve">           1,271.81</t>
  </si>
  <si>
    <t>44</t>
  </si>
  <si>
    <t xml:space="preserve">           1,613.24</t>
  </si>
  <si>
    <t>43</t>
  </si>
  <si>
    <t xml:space="preserve">          34,303.52</t>
  </si>
  <si>
    <t>1,446,396 Units</t>
  </si>
  <si>
    <t xml:space="preserve">              86.55-</t>
  </si>
  <si>
    <t xml:space="preserve">             138.00-</t>
  </si>
  <si>
    <t xml:space="preserve">           2,688.59-</t>
  </si>
  <si>
    <t xml:space="preserve">             424.47-</t>
  </si>
  <si>
    <t xml:space="preserve">              37.84-</t>
  </si>
  <si>
    <t xml:space="preserve">          14,589.18-</t>
  </si>
  <si>
    <t xml:space="preserve">               7.13-</t>
  </si>
  <si>
    <t xml:space="preserve">             560.25</t>
  </si>
  <si>
    <t xml:space="preserve">              30.80</t>
  </si>
  <si>
    <t xml:space="preserve">             836.16</t>
  </si>
  <si>
    <t xml:space="preserve">              25.20</t>
  </si>
  <si>
    <t xml:space="preserve">              24.32</t>
  </si>
  <si>
    <t xml:space="preserve">             706.63</t>
  </si>
  <si>
    <t xml:space="preserve">             160.09</t>
  </si>
  <si>
    <t xml:space="preserve">           3,904.60</t>
  </si>
  <si>
    <t xml:space="preserve">           4,114.49</t>
  </si>
  <si>
    <t xml:space="preserve">           8,123.99</t>
  </si>
  <si>
    <t xml:space="preserve">           2,797.82</t>
  </si>
  <si>
    <t xml:space="preserve">           9,048.03</t>
  </si>
  <si>
    <t xml:space="preserve">           4,338.56</t>
  </si>
  <si>
    <t xml:space="preserve">              10.75</t>
  </si>
  <si>
    <t xml:space="preserve">               8.92</t>
  </si>
  <si>
    <t xml:space="preserve">              97.86</t>
  </si>
  <si>
    <t xml:space="preserve">             190.46</t>
  </si>
  <si>
    <t xml:space="preserve">               0.22</t>
  </si>
  <si>
    <t xml:space="preserve">               0.04</t>
  </si>
  <si>
    <t xml:space="preserve">               0.07</t>
  </si>
  <si>
    <t xml:space="preserve">           2,311.70</t>
  </si>
  <si>
    <t xml:space="preserve">           1,901.17</t>
  </si>
  <si>
    <t xml:space="preserve">             217.03</t>
  </si>
  <si>
    <t xml:space="preserve">              13.27</t>
  </si>
  <si>
    <t xml:space="preserve">               5.03</t>
  </si>
  <si>
    <t xml:space="preserve">              12.13</t>
  </si>
  <si>
    <t xml:space="preserve">              10.22</t>
  </si>
  <si>
    <t xml:space="preserve">               2.10</t>
  </si>
  <si>
    <t>29002140</t>
  </si>
  <si>
    <t>36</t>
  </si>
  <si>
    <t xml:space="preserve">             814.32-</t>
  </si>
  <si>
    <t xml:space="preserve">               0.45-</t>
  </si>
  <si>
    <t xml:space="preserve">               1.09-</t>
  </si>
  <si>
    <t xml:space="preserve">               0.92-</t>
  </si>
  <si>
    <t xml:space="preserve">             406.20-</t>
  </si>
  <si>
    <t xml:space="preserve">              35.33-</t>
  </si>
  <si>
    <t xml:space="preserve">              41.80-</t>
  </si>
  <si>
    <t xml:space="preserve">               0.80-</t>
  </si>
  <si>
    <t>40</t>
  </si>
  <si>
    <t xml:space="preserve">               8.81-</t>
  </si>
  <si>
    <t>41</t>
  </si>
  <si>
    <t xml:space="preserve">              17.14-</t>
  </si>
  <si>
    <t>42</t>
  </si>
  <si>
    <t xml:space="preserve">               0.02-</t>
  </si>
  <si>
    <t xml:space="preserve">             195.23-</t>
  </si>
  <si>
    <t xml:space="preserve">             452.40-</t>
  </si>
  <si>
    <t xml:space="preserve">             216.93-</t>
  </si>
  <si>
    <t xml:space="preserve">             139.89-</t>
  </si>
  <si>
    <t xml:space="preserve">               1.54-</t>
  </si>
  <si>
    <t>16</t>
  </si>
  <si>
    <t xml:space="preserve">               4.90-</t>
  </si>
  <si>
    <t>17</t>
  </si>
  <si>
    <t>18</t>
  </si>
  <si>
    <t xml:space="preserve">               8.00-</t>
  </si>
  <si>
    <t>19</t>
  </si>
  <si>
    <t xml:space="preserve">             205.72-</t>
  </si>
  <si>
    <t>20</t>
  </si>
  <si>
    <t xml:space="preserve">               0.07-</t>
  </si>
  <si>
    <t>21</t>
  </si>
  <si>
    <t xml:space="preserve">               0.23-</t>
  </si>
  <si>
    <t xml:space="preserve">               0.33-</t>
  </si>
  <si>
    <t>23</t>
  </si>
  <si>
    <t>24</t>
  </si>
  <si>
    <t xml:space="preserve">               0.43-</t>
  </si>
  <si>
    <t>25</t>
  </si>
  <si>
    <t xml:space="preserve">               0.19-</t>
  </si>
  <si>
    <t>26</t>
  </si>
  <si>
    <t xml:space="preserve">               2.77-</t>
  </si>
  <si>
    <t>27</t>
  </si>
  <si>
    <t xml:space="preserve">              75.25-</t>
  </si>
  <si>
    <t>28</t>
  </si>
  <si>
    <t xml:space="preserve">               2.27-</t>
  </si>
  <si>
    <t>29</t>
  </si>
  <si>
    <t xml:space="preserve">               2.19-</t>
  </si>
  <si>
    <t>30</t>
  </si>
  <si>
    <t xml:space="preserve">              63.60-</t>
  </si>
  <si>
    <t>31</t>
  </si>
  <si>
    <t xml:space="preserve">              14.41-</t>
  </si>
  <si>
    <t xml:space="preserve">             351.41-</t>
  </si>
  <si>
    <t>33</t>
  </si>
  <si>
    <t xml:space="preserve">             370.30-</t>
  </si>
  <si>
    <t>34</t>
  </si>
  <si>
    <t xml:space="preserve">             731.16-</t>
  </si>
  <si>
    <t>35</t>
  </si>
  <si>
    <t xml:space="preserve">             251.80-</t>
  </si>
  <si>
    <t xml:space="preserve">               1.19-</t>
  </si>
  <si>
    <t>13</t>
  </si>
  <si>
    <t xml:space="preserve">               0.54-</t>
  </si>
  <si>
    <t>14</t>
  </si>
  <si>
    <t xml:space="preserve">               0.01-</t>
  </si>
  <si>
    <t>15</t>
  </si>
  <si>
    <t xml:space="preserve">               9.52-</t>
  </si>
  <si>
    <t xml:space="preserve">               1.22-</t>
  </si>
  <si>
    <t xml:space="preserve">               0.39-</t>
  </si>
  <si>
    <t xml:space="preserve">               0.09-</t>
  </si>
  <si>
    <t>9</t>
  </si>
  <si>
    <t xml:space="preserve">             115.58-</t>
  </si>
  <si>
    <t xml:space="preserve">             390.47-</t>
  </si>
  <si>
    <t xml:space="preserve">               0.97-</t>
  </si>
  <si>
    <t xml:space="preserve">               2.10-</t>
  </si>
  <si>
    <t xml:space="preserve">             705.95-</t>
  </si>
  <si>
    <t xml:space="preserve">              18.20-</t>
  </si>
  <si>
    <t>8</t>
  </si>
  <si>
    <t xml:space="preserve">               0.10-</t>
  </si>
  <si>
    <t>7</t>
  </si>
  <si>
    <t xml:space="preserve">              28.02-</t>
  </si>
  <si>
    <t>6</t>
  </si>
  <si>
    <t>5</t>
  </si>
  <si>
    <t xml:space="preserve">               0.22-</t>
  </si>
  <si>
    <t xml:space="preserve">               1.26-</t>
  </si>
  <si>
    <t xml:space="preserve">               0.24-</t>
  </si>
  <si>
    <t xml:space="preserve">               0.18-</t>
  </si>
  <si>
    <t xml:space="preserve">              50.42-</t>
  </si>
  <si>
    <t xml:space="preserve">               0.46-</t>
  </si>
  <si>
    <t xml:space="preserve">               0.40-</t>
  </si>
  <si>
    <t xml:space="preserve">               0.70-</t>
  </si>
  <si>
    <t xml:space="preserve">               0.16-</t>
  </si>
  <si>
    <t xml:space="preserve">             208.05-</t>
  </si>
  <si>
    <t xml:space="preserve">             171.11-</t>
  </si>
  <si>
    <t xml:space="preserve">              19.53-</t>
  </si>
  <si>
    <t>29002265</t>
  </si>
  <si>
    <t xml:space="preserve">             128.10-</t>
  </si>
  <si>
    <t>29002388</t>
  </si>
  <si>
    <t xml:space="preserve">               7.14-</t>
  </si>
  <si>
    <t>99019052</t>
  </si>
  <si>
    <t>99044088</t>
  </si>
  <si>
    <t>99120092</t>
  </si>
  <si>
    <t>99188020</t>
  </si>
  <si>
    <t>99205070</t>
  </si>
  <si>
    <t>99205072</t>
  </si>
  <si>
    <t>Sales Units UMG P4 14 (Apr 14)</t>
  </si>
  <si>
    <t>Returned Units UMG P4 14 (Apr 14)</t>
  </si>
  <si>
    <t>Return Dollars UMG P4 14 (Apr 14)</t>
  </si>
  <si>
    <t>NET Units UMG P4 14 (Apr 14)</t>
  </si>
  <si>
    <t>Discount Amount UMG P4 14 (Apr 14)</t>
  </si>
  <si>
    <t>Gross Before Discount UMG P4 14 (Apr 14)</t>
  </si>
  <si>
    <t>Financial Net Sales UMG P4 14 (Apr 14)</t>
  </si>
  <si>
    <t>Income (CAD exchange rate = 1.1034 )</t>
  </si>
  <si>
    <t>99106091</t>
  </si>
  <si>
    <t>APRIL RES ADJ. RM2</t>
  </si>
  <si>
    <t>ASL: US3E070002</t>
  </si>
</sst>
</file>

<file path=xl/styles.xml><?xml version="1.0" encoding="utf-8"?>
<styleSheet xmlns="http://schemas.openxmlformats.org/spreadsheetml/2006/main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  <numFmt numFmtId="170" formatCode="_(* #,##0.0000_);_(* \(#,##0.0000\);_(* &quot;-&quot;????_);_(@_)"/>
  </numFmts>
  <fonts count="10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</fonts>
  <fills count="10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EE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722">
    <xf numFmtId="0" fontId="0" fillId="0" borderId="0"/>
    <xf numFmtId="43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24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0" fillId="32" borderId="0" applyNumberFormat="0" applyBorder="0" applyAlignment="0" applyProtection="0"/>
    <xf numFmtId="0" fontId="42" fillId="34" borderId="0"/>
    <xf numFmtId="0" fontId="54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5" fillId="44" borderId="0" applyNumberFormat="0" applyBorder="0" applyAlignment="0" applyProtection="0"/>
    <xf numFmtId="0" fontId="55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5" fillId="40" borderId="0" applyNumberFormat="0" applyBorder="0" applyAlignment="0" applyProtection="0"/>
    <xf numFmtId="0" fontId="55" fillId="48" borderId="0" applyNumberFormat="0" applyBorder="0" applyAlignment="0" applyProtection="0"/>
    <xf numFmtId="0" fontId="54" fillId="41" borderId="0" applyNumberFormat="0" applyBorder="0" applyAlignment="0" applyProtection="0"/>
    <xf numFmtId="0" fontId="54" fillId="3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4" fillId="38" borderId="0" applyNumberFormat="0" applyBorder="0" applyAlignment="0" applyProtection="0"/>
    <xf numFmtId="0" fontId="54" fillId="51" borderId="0" applyNumberFormat="0" applyBorder="0" applyAlignment="0" applyProtection="0"/>
    <xf numFmtId="0" fontId="55" fillId="52" borderId="0" applyNumberFormat="0" applyBorder="0" applyAlignment="0" applyProtection="0"/>
    <xf numFmtId="0" fontId="55" fillId="53" borderId="0" applyNumberFormat="0" applyBorder="0" applyAlignment="0" applyProtection="0"/>
    <xf numFmtId="0" fontId="54" fillId="54" borderId="0" applyNumberFormat="0" applyBorder="0" applyAlignment="0" applyProtection="0"/>
    <xf numFmtId="0" fontId="56" fillId="52" borderId="0" applyNumberFormat="0" applyBorder="0" applyAlignment="0" applyProtection="0"/>
    <xf numFmtId="0" fontId="57" fillId="55" borderId="13" applyNumberFormat="0" applyAlignment="0" applyProtection="0"/>
    <xf numFmtId="0" fontId="58" fillId="47" borderId="14" applyNumberFormat="0" applyAlignment="0" applyProtection="0"/>
    <xf numFmtId="0" fontId="59" fillId="56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5" fillId="45" borderId="0" applyNumberFormat="0" applyBorder="0" applyAlignment="0" applyProtection="0"/>
    <xf numFmtId="0" fontId="60" fillId="0" borderId="15" applyNumberFormat="0" applyFill="0" applyAlignment="0" applyProtection="0"/>
    <xf numFmtId="0" fontId="61" fillId="0" borderId="16" applyNumberFormat="0" applyFill="0" applyAlignment="0" applyProtection="0"/>
    <xf numFmtId="0" fontId="62" fillId="0" borderId="17" applyNumberFormat="0" applyFill="0" applyAlignment="0" applyProtection="0"/>
    <xf numFmtId="0" fontId="62" fillId="0" borderId="0" applyNumberFormat="0" applyFill="0" applyBorder="0" applyAlignment="0" applyProtection="0"/>
    <xf numFmtId="0" fontId="63" fillId="53" borderId="13" applyNumberFormat="0" applyAlignment="0" applyProtection="0"/>
    <xf numFmtId="0" fontId="64" fillId="0" borderId="18" applyNumberFormat="0" applyFill="0" applyAlignment="0" applyProtection="0"/>
    <xf numFmtId="0" fontId="64" fillId="53" borderId="0" applyNumberFormat="0" applyBorder="0" applyAlignment="0" applyProtection="0"/>
    <xf numFmtId="0" fontId="42" fillId="52" borderId="13" applyNumberFormat="0" applyFont="0" applyAlignment="0" applyProtection="0"/>
    <xf numFmtId="0" fontId="65" fillId="55" borderId="19" applyNumberFormat="0" applyAlignment="0" applyProtection="0"/>
    <xf numFmtId="4" fontId="42" fillId="59" borderId="13" applyNumberFormat="0" applyProtection="0">
      <alignment vertical="center"/>
    </xf>
    <xf numFmtId="4" fontId="68" fillId="60" borderId="13" applyNumberFormat="0" applyProtection="0">
      <alignment vertical="center"/>
    </xf>
    <xf numFmtId="4" fontId="42" fillId="60" borderId="13" applyNumberFormat="0" applyProtection="0">
      <alignment horizontal="left" vertical="center" indent="1"/>
    </xf>
    <xf numFmtId="0" fontId="51" fillId="59" borderId="20" applyNumberFormat="0" applyProtection="0">
      <alignment horizontal="left" vertical="top" indent="1"/>
    </xf>
    <xf numFmtId="4" fontId="42" fillId="61" borderId="13" applyNumberFormat="0" applyProtection="0">
      <alignment horizontal="left" vertical="center" indent="1"/>
    </xf>
    <xf numFmtId="4" fontId="42" fillId="62" borderId="13" applyNumberFormat="0" applyProtection="0">
      <alignment horizontal="right" vertical="center"/>
    </xf>
    <xf numFmtId="4" fontId="42" fillId="63" borderId="13" applyNumberFormat="0" applyProtection="0">
      <alignment horizontal="right" vertical="center"/>
    </xf>
    <xf numFmtId="4" fontId="42" fillId="64" borderId="21" applyNumberFormat="0" applyProtection="0">
      <alignment horizontal="right" vertical="center"/>
    </xf>
    <xf numFmtId="4" fontId="42" fillId="65" borderId="13" applyNumberFormat="0" applyProtection="0">
      <alignment horizontal="right" vertical="center"/>
    </xf>
    <xf numFmtId="4" fontId="42" fillId="66" borderId="13" applyNumberFormat="0" applyProtection="0">
      <alignment horizontal="right" vertical="center"/>
    </xf>
    <xf numFmtId="4" fontId="42" fillId="67" borderId="13" applyNumberFormat="0" applyProtection="0">
      <alignment horizontal="right" vertical="center"/>
    </xf>
    <xf numFmtId="4" fontId="42" fillId="68" borderId="13" applyNumberFormat="0" applyProtection="0">
      <alignment horizontal="right" vertical="center"/>
    </xf>
    <xf numFmtId="4" fontId="42" fillId="69" borderId="13" applyNumberFormat="0" applyProtection="0">
      <alignment horizontal="right" vertical="center"/>
    </xf>
    <xf numFmtId="4" fontId="42" fillId="70" borderId="13" applyNumberFormat="0" applyProtection="0">
      <alignment horizontal="right" vertical="center"/>
    </xf>
    <xf numFmtId="4" fontId="42" fillId="71" borderId="21" applyNumberFormat="0" applyProtection="0">
      <alignment horizontal="left" vertical="center" indent="1"/>
    </xf>
    <xf numFmtId="4" fontId="41" fillId="72" borderId="21" applyNumberFormat="0" applyProtection="0">
      <alignment horizontal="left" vertical="center" indent="1"/>
    </xf>
    <xf numFmtId="4" fontId="41" fillId="72" borderId="21" applyNumberFormat="0" applyProtection="0">
      <alignment horizontal="left" vertical="center" indent="1"/>
    </xf>
    <xf numFmtId="4" fontId="42" fillId="73" borderId="13" applyNumberFormat="0" applyProtection="0">
      <alignment horizontal="right" vertical="center"/>
    </xf>
    <xf numFmtId="4" fontId="42" fillId="74" borderId="21" applyNumberFormat="0" applyProtection="0">
      <alignment horizontal="left" vertical="center" indent="1"/>
    </xf>
    <xf numFmtId="4" fontId="42" fillId="73" borderId="21" applyNumberFormat="0" applyProtection="0">
      <alignment horizontal="left" vertical="center" indent="1"/>
    </xf>
    <xf numFmtId="0" fontId="42" fillId="75" borderId="13" applyNumberFormat="0" applyProtection="0">
      <alignment horizontal="left" vertical="center" indent="1"/>
    </xf>
    <xf numFmtId="0" fontId="42" fillId="72" borderId="20" applyNumberFormat="0" applyProtection="0">
      <alignment horizontal="left" vertical="top" indent="1"/>
    </xf>
    <xf numFmtId="0" fontId="42" fillId="76" borderId="13" applyNumberFormat="0" applyProtection="0">
      <alignment horizontal="left" vertical="center" indent="1"/>
    </xf>
    <xf numFmtId="0" fontId="42" fillId="73" borderId="20" applyNumberFormat="0" applyProtection="0">
      <alignment horizontal="left" vertical="top" indent="1"/>
    </xf>
    <xf numFmtId="0" fontId="42" fillId="77" borderId="13" applyNumberFormat="0" applyProtection="0">
      <alignment horizontal="left" vertical="center" indent="1"/>
    </xf>
    <xf numFmtId="0" fontId="42" fillId="77" borderId="20" applyNumberFormat="0" applyProtection="0">
      <alignment horizontal="left" vertical="top" indent="1"/>
    </xf>
    <xf numFmtId="0" fontId="42" fillId="74" borderId="13" applyNumberFormat="0" applyProtection="0">
      <alignment horizontal="left" vertical="center" indent="1"/>
    </xf>
    <xf numFmtId="0" fontId="42" fillId="74" borderId="20" applyNumberFormat="0" applyProtection="0">
      <alignment horizontal="left" vertical="top" indent="1"/>
    </xf>
    <xf numFmtId="0" fontId="42" fillId="78" borderId="22" applyNumberFormat="0">
      <protection locked="0"/>
    </xf>
    <xf numFmtId="0" fontId="43" fillId="72" borderId="23" applyBorder="0"/>
    <xf numFmtId="4" fontId="50" fillId="79" borderId="20" applyNumberFormat="0" applyProtection="0">
      <alignment vertical="center"/>
    </xf>
    <xf numFmtId="4" fontId="68" fillId="80" borderId="10" applyNumberFormat="0" applyProtection="0">
      <alignment vertical="center"/>
    </xf>
    <xf numFmtId="4" fontId="50" fillId="75" borderId="20" applyNumberFormat="0" applyProtection="0">
      <alignment horizontal="left" vertical="center" indent="1"/>
    </xf>
    <xf numFmtId="0" fontId="50" fillId="79" borderId="20" applyNumberFormat="0" applyProtection="0">
      <alignment horizontal="left" vertical="top" indent="1"/>
    </xf>
    <xf numFmtId="4" fontId="42" fillId="0" borderId="13" applyNumberFormat="0" applyProtection="0">
      <alignment horizontal="right" vertical="center"/>
    </xf>
    <xf numFmtId="4" fontId="68" fillId="81" borderId="13" applyNumberFormat="0" applyProtection="0">
      <alignment horizontal="right" vertical="center"/>
    </xf>
    <xf numFmtId="4" fontId="42" fillId="61" borderId="13" applyNumberFormat="0" applyProtection="0">
      <alignment horizontal="left" vertical="center" indent="1"/>
    </xf>
    <xf numFmtId="0" fontId="50" fillId="73" borderId="20" applyNumberFormat="0" applyProtection="0">
      <alignment horizontal="left" vertical="top" indent="1"/>
    </xf>
    <xf numFmtId="4" fontId="52" fillId="82" borderId="21" applyNumberFormat="0" applyProtection="0">
      <alignment horizontal="left" vertical="center" indent="1"/>
    </xf>
    <xf numFmtId="0" fontId="42" fillId="83" borderId="10"/>
    <xf numFmtId="4" fontId="53" fillId="78" borderId="13" applyNumberFormat="0" applyProtection="0">
      <alignment horizontal="right" vertical="center"/>
    </xf>
    <xf numFmtId="0" fontId="66" fillId="0" borderId="0" applyNumberFormat="0" applyFill="0" applyBorder="0" applyAlignment="0" applyProtection="0"/>
    <xf numFmtId="0" fontId="59" fillId="0" borderId="24" applyNumberFormat="0" applyFill="0" applyAlignment="0" applyProtection="0"/>
    <xf numFmtId="0" fontId="67" fillId="0" borderId="0" applyNumberFormat="0" applyFill="0" applyBorder="0" applyAlignment="0" applyProtection="0"/>
    <xf numFmtId="4" fontId="42" fillId="61" borderId="13" applyNumberFormat="0" applyProtection="0">
      <alignment horizontal="left" vertical="center" indent="1"/>
    </xf>
    <xf numFmtId="0" fontId="42" fillId="34" borderId="0"/>
    <xf numFmtId="0" fontId="55" fillId="45" borderId="0" applyNumberFormat="0" applyBorder="0" applyAlignment="0" applyProtection="0"/>
    <xf numFmtId="0" fontId="64" fillId="53" borderId="0" applyNumberFormat="0" applyBorder="0" applyAlignment="0" applyProtection="0"/>
    <xf numFmtId="4" fontId="42" fillId="59" borderId="13" applyNumberFormat="0" applyProtection="0">
      <alignment vertical="center"/>
    </xf>
    <xf numFmtId="4" fontId="42" fillId="60" borderId="13" applyNumberFormat="0" applyProtection="0">
      <alignment horizontal="left" vertical="center" indent="1"/>
    </xf>
    <xf numFmtId="4" fontId="42" fillId="61" borderId="13" applyNumberFormat="0" applyProtection="0">
      <alignment horizontal="left" vertical="center" indent="1"/>
    </xf>
    <xf numFmtId="4" fontId="42" fillId="62" borderId="13" applyNumberFormat="0" applyProtection="0">
      <alignment horizontal="right" vertical="center"/>
    </xf>
    <xf numFmtId="4" fontId="42" fillId="63" borderId="13" applyNumberFormat="0" applyProtection="0">
      <alignment horizontal="right" vertical="center"/>
    </xf>
    <xf numFmtId="4" fontId="42" fillId="64" borderId="21" applyNumberFormat="0" applyProtection="0">
      <alignment horizontal="right" vertical="center"/>
    </xf>
    <xf numFmtId="4" fontId="42" fillId="65" borderId="13" applyNumberFormat="0" applyProtection="0">
      <alignment horizontal="right" vertical="center"/>
    </xf>
    <xf numFmtId="4" fontId="42" fillId="66" borderId="13" applyNumberFormat="0" applyProtection="0">
      <alignment horizontal="right" vertical="center"/>
    </xf>
    <xf numFmtId="4" fontId="42" fillId="67" borderId="13" applyNumberFormat="0" applyProtection="0">
      <alignment horizontal="right" vertical="center"/>
    </xf>
    <xf numFmtId="4" fontId="42" fillId="68" borderId="13" applyNumberFormat="0" applyProtection="0">
      <alignment horizontal="right" vertical="center"/>
    </xf>
    <xf numFmtId="4" fontId="42" fillId="69" borderId="13" applyNumberFormat="0" applyProtection="0">
      <alignment horizontal="right" vertical="center"/>
    </xf>
    <xf numFmtId="4" fontId="42" fillId="70" borderId="13" applyNumberFormat="0" applyProtection="0">
      <alignment horizontal="right" vertical="center"/>
    </xf>
    <xf numFmtId="4" fontId="42" fillId="71" borderId="21" applyNumberFormat="0" applyProtection="0">
      <alignment horizontal="left" vertical="center" indent="1"/>
    </xf>
    <xf numFmtId="4" fontId="42" fillId="73" borderId="13" applyNumberFormat="0" applyProtection="0">
      <alignment horizontal="right" vertical="center"/>
    </xf>
    <xf numFmtId="4" fontId="42" fillId="74" borderId="21" applyNumberFormat="0" applyProtection="0">
      <alignment horizontal="left" vertical="center" indent="1"/>
    </xf>
    <xf numFmtId="4" fontId="42" fillId="73" borderId="21" applyNumberFormat="0" applyProtection="0">
      <alignment horizontal="left" vertical="center" indent="1"/>
    </xf>
    <xf numFmtId="0" fontId="42" fillId="75" borderId="13" applyNumberFormat="0" applyProtection="0">
      <alignment horizontal="left" vertical="center" indent="1"/>
    </xf>
    <xf numFmtId="0" fontId="42" fillId="76" borderId="13" applyNumberFormat="0" applyProtection="0">
      <alignment horizontal="left" vertical="center" indent="1"/>
    </xf>
    <xf numFmtId="0" fontId="42" fillId="77" borderId="13" applyNumberFormat="0" applyProtection="0">
      <alignment horizontal="left" vertical="center" indent="1"/>
    </xf>
    <xf numFmtId="0" fontId="42" fillId="74" borderId="13" applyNumberFormat="0" applyProtection="0">
      <alignment horizontal="left" vertical="center" indent="1"/>
    </xf>
    <xf numFmtId="4" fontId="42" fillId="0" borderId="13" applyNumberFormat="0" applyProtection="0">
      <alignment horizontal="right" vertical="center"/>
    </xf>
    <xf numFmtId="0" fontId="42" fillId="83" borderId="10"/>
    <xf numFmtId="0" fontId="41" fillId="0" borderId="0"/>
    <xf numFmtId="0" fontId="23" fillId="0" borderId="0"/>
    <xf numFmtId="164" fontId="69" fillId="75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0" fillId="0" borderId="0"/>
    <xf numFmtId="0" fontId="7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0" fillId="0" borderId="0"/>
    <xf numFmtId="0" fontId="7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5" fillId="84" borderId="0" applyNumberFormat="0" applyBorder="0" applyAlignment="0" applyProtection="0"/>
    <xf numFmtId="0" fontId="55" fillId="62" borderId="0" applyNumberFormat="0" applyBorder="0" applyAlignment="0" applyProtection="0"/>
    <xf numFmtId="0" fontId="55" fillId="85" borderId="0" applyNumberFormat="0" applyBorder="0" applyAlignment="0" applyProtection="0"/>
    <xf numFmtId="0" fontId="55" fillId="86" borderId="0" applyNumberFormat="0" applyBorder="0" applyAlignment="0" applyProtection="0"/>
    <xf numFmtId="0" fontId="55" fillId="87" borderId="0" applyNumberFormat="0" applyBorder="0" applyAlignment="0" applyProtection="0"/>
    <xf numFmtId="0" fontId="55" fillId="88" borderId="0" applyNumberFormat="0" applyBorder="0" applyAlignment="0" applyProtection="0"/>
    <xf numFmtId="0" fontId="55" fillId="77" borderId="0" applyNumberFormat="0" applyBorder="0" applyAlignment="0" applyProtection="0"/>
    <xf numFmtId="0" fontId="55" fillId="89" borderId="0" applyNumberFormat="0" applyBorder="0" applyAlignment="0" applyProtection="0"/>
    <xf numFmtId="0" fontId="55" fillId="70" borderId="0" applyNumberFormat="0" applyBorder="0" applyAlignment="0" applyProtection="0"/>
    <xf numFmtId="0" fontId="55" fillId="86" borderId="0" applyNumberFormat="0" applyBorder="0" applyAlignment="0" applyProtection="0"/>
    <xf numFmtId="0" fontId="55" fillId="77" borderId="0" applyNumberFormat="0" applyBorder="0" applyAlignment="0" applyProtection="0"/>
    <xf numFmtId="0" fontId="55" fillId="65" borderId="0" applyNumberFormat="0" applyBorder="0" applyAlignment="0" applyProtection="0"/>
    <xf numFmtId="0" fontId="54" fillId="90" borderId="0" applyNumberFormat="0" applyBorder="0" applyAlignment="0" applyProtection="0"/>
    <xf numFmtId="0" fontId="54" fillId="89" borderId="0" applyNumberFormat="0" applyBorder="0" applyAlignment="0" applyProtection="0"/>
    <xf numFmtId="0" fontId="54" fillId="70" borderId="0" applyNumberFormat="0" applyBorder="0" applyAlignment="0" applyProtection="0"/>
    <xf numFmtId="0" fontId="54" fillId="91" borderId="0" applyNumberFormat="0" applyBorder="0" applyAlignment="0" applyProtection="0"/>
    <xf numFmtId="0" fontId="54" fillId="61" borderId="0" applyNumberFormat="0" applyBorder="0" applyAlignment="0" applyProtection="0"/>
    <xf numFmtId="0" fontId="54" fillId="66" borderId="0" applyNumberFormat="0" applyBorder="0" applyAlignment="0" applyProtection="0"/>
    <xf numFmtId="0" fontId="54" fillId="92" borderId="0" applyNumberFormat="0" applyBorder="0" applyAlignment="0" applyProtection="0"/>
    <xf numFmtId="0" fontId="54" fillId="35" borderId="0" applyNumberFormat="0" applyBorder="0" applyAlignment="0" applyProtection="0"/>
    <xf numFmtId="0" fontId="54" fillId="64" borderId="0" applyNumberFormat="0" applyBorder="0" applyAlignment="0" applyProtection="0"/>
    <xf numFmtId="0" fontId="54" fillId="39" borderId="0" applyNumberFormat="0" applyBorder="0" applyAlignment="0" applyProtection="0"/>
    <xf numFmtId="0" fontId="54" fillId="68" borderId="0" applyNumberFormat="0" applyBorder="0" applyAlignment="0" applyProtection="0"/>
    <xf numFmtId="0" fontId="54" fillId="43" borderId="0" applyNumberFormat="0" applyBorder="0" applyAlignment="0" applyProtection="0"/>
    <xf numFmtId="0" fontId="54" fillId="91" borderId="0" applyNumberFormat="0" applyBorder="0" applyAlignment="0" applyProtection="0"/>
    <xf numFmtId="0" fontId="54" fillId="47" borderId="0" applyNumberFormat="0" applyBorder="0" applyAlignment="0" applyProtection="0"/>
    <xf numFmtId="0" fontId="54" fillId="61" borderId="0" applyNumberFormat="0" applyBorder="0" applyAlignment="0" applyProtection="0"/>
    <xf numFmtId="0" fontId="54" fillId="38" borderId="0" applyNumberFormat="0" applyBorder="0" applyAlignment="0" applyProtection="0"/>
    <xf numFmtId="0" fontId="54" fillId="67" borderId="0" applyNumberFormat="0" applyBorder="0" applyAlignment="0" applyProtection="0"/>
    <xf numFmtId="0" fontId="54" fillId="51" borderId="0" applyNumberFormat="0" applyBorder="0" applyAlignment="0" applyProtection="0"/>
    <xf numFmtId="0" fontId="71" fillId="62" borderId="0" applyNumberFormat="0" applyBorder="0" applyAlignment="0" applyProtection="0"/>
    <xf numFmtId="0" fontId="56" fillId="52" borderId="0" applyNumberFormat="0" applyBorder="0" applyAlignment="0" applyProtection="0"/>
    <xf numFmtId="0" fontId="72" fillId="75" borderId="26" applyNumberFormat="0" applyAlignment="0" applyProtection="0"/>
    <xf numFmtId="0" fontId="57" fillId="55" borderId="13" applyNumberFormat="0" applyAlignment="0" applyProtection="0"/>
    <xf numFmtId="0" fontId="58" fillId="93" borderId="14" applyNumberFormat="0" applyAlignment="0" applyProtection="0"/>
    <xf numFmtId="0" fontId="58" fillId="47" borderId="14" applyNumberFormat="0" applyAlignment="0" applyProtection="0"/>
    <xf numFmtId="165" fontId="73" fillId="0" borderId="0"/>
    <xf numFmtId="165" fontId="73" fillId="0" borderId="0"/>
    <xf numFmtId="165" fontId="73" fillId="0" borderId="0"/>
    <xf numFmtId="165" fontId="73" fillId="0" borderId="0"/>
    <xf numFmtId="165" fontId="73" fillId="0" borderId="0"/>
    <xf numFmtId="165" fontId="73" fillId="0" borderId="0"/>
    <xf numFmtId="165" fontId="73" fillId="0" borderId="0"/>
    <xf numFmtId="165" fontId="73" fillId="0" borderId="0"/>
    <xf numFmtId="43" fontId="4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74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164" fontId="76" fillId="0" borderId="0"/>
    <xf numFmtId="0" fontId="64" fillId="85" borderId="0" applyNumberFormat="0" applyBorder="0" applyAlignment="0" applyProtection="0"/>
    <xf numFmtId="0" fontId="55" fillId="45" borderId="0" applyNumberFormat="0" applyBorder="0" applyAlignment="0" applyProtection="0"/>
    <xf numFmtId="0" fontId="77" fillId="0" borderId="27" applyNumberFormat="0" applyFill="0" applyAlignment="0" applyProtection="0"/>
    <xf numFmtId="0" fontId="60" fillId="0" borderId="15" applyNumberFormat="0" applyFill="0" applyAlignment="0" applyProtection="0"/>
    <xf numFmtId="0" fontId="78" fillId="0" borderId="28" applyNumberFormat="0" applyFill="0" applyAlignment="0" applyProtection="0"/>
    <xf numFmtId="0" fontId="61" fillId="0" borderId="16" applyNumberFormat="0" applyFill="0" applyAlignment="0" applyProtection="0"/>
    <xf numFmtId="0" fontId="79" fillId="0" borderId="29" applyNumberFormat="0" applyFill="0" applyAlignment="0" applyProtection="0"/>
    <xf numFmtId="0" fontId="62" fillId="0" borderId="17" applyNumberFormat="0" applyFill="0" applyAlignment="0" applyProtection="0"/>
    <xf numFmtId="0" fontId="79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7" fontId="69" fillId="75" borderId="0" applyFont="0" applyFill="0" applyBorder="0" applyAlignment="0" applyProtection="0"/>
    <xf numFmtId="0" fontId="80" fillId="88" borderId="26" applyNumberFormat="0" applyAlignment="0" applyProtection="0"/>
    <xf numFmtId="0" fontId="63" fillId="53" borderId="13" applyNumberFormat="0" applyAlignment="0" applyProtection="0"/>
    <xf numFmtId="0" fontId="81" fillId="0" borderId="30" applyNumberFormat="0" applyFill="0" applyAlignment="0" applyProtection="0"/>
    <xf numFmtId="0" fontId="64" fillId="0" borderId="18" applyNumberFormat="0" applyFill="0" applyAlignment="0" applyProtection="0"/>
    <xf numFmtId="0" fontId="82" fillId="59" borderId="0" applyNumberFormat="0" applyBorder="0" applyAlignment="0" applyProtection="0"/>
    <xf numFmtId="0" fontId="64" fillId="53" borderId="0" applyNumberFormat="0" applyBorder="0" applyAlignment="0" applyProtection="0"/>
    <xf numFmtId="168" fontId="83" fillId="0" borderId="0"/>
    <xf numFmtId="0" fontId="70" fillId="0" borderId="0"/>
    <xf numFmtId="166" fontId="41" fillId="0" borderId="0"/>
    <xf numFmtId="0" fontId="41" fillId="0" borderId="0"/>
    <xf numFmtId="0" fontId="41" fillId="0" borderId="0"/>
    <xf numFmtId="0" fontId="42" fillId="34" borderId="0"/>
    <xf numFmtId="0" fontId="41" fillId="0" borderId="0"/>
    <xf numFmtId="0" fontId="41" fillId="0" borderId="0"/>
    <xf numFmtId="0" fontId="23" fillId="0" borderId="0"/>
    <xf numFmtId="0" fontId="41" fillId="0" borderId="0"/>
    <xf numFmtId="0" fontId="4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4" fillId="0" borderId="0"/>
    <xf numFmtId="0" fontId="41" fillId="0" borderId="0"/>
    <xf numFmtId="0" fontId="55" fillId="0" borderId="0"/>
    <xf numFmtId="0" fontId="55" fillId="0" borderId="0"/>
    <xf numFmtId="0" fontId="41" fillId="0" borderId="0"/>
    <xf numFmtId="0" fontId="41" fillId="0" borderId="0"/>
    <xf numFmtId="166" fontId="41" fillId="0" borderId="0"/>
    <xf numFmtId="0" fontId="23" fillId="0" borderId="0"/>
    <xf numFmtId="0" fontId="41" fillId="0" borderId="0"/>
    <xf numFmtId="0" fontId="55" fillId="0" borderId="0"/>
    <xf numFmtId="0" fontId="55" fillId="0" borderId="0"/>
    <xf numFmtId="0" fontId="23" fillId="0" borderId="0"/>
    <xf numFmtId="0" fontId="41" fillId="0" borderId="0"/>
    <xf numFmtId="0" fontId="41" fillId="0" borderId="0"/>
    <xf numFmtId="0" fontId="55" fillId="0" borderId="0"/>
    <xf numFmtId="0" fontId="41" fillId="0" borderId="0"/>
    <xf numFmtId="0" fontId="74" fillId="0" borderId="0"/>
    <xf numFmtId="0" fontId="41" fillId="0" borderId="0"/>
    <xf numFmtId="0" fontId="74" fillId="0" borderId="0"/>
    <xf numFmtId="0" fontId="74" fillId="0" borderId="0"/>
    <xf numFmtId="166" fontId="74" fillId="0" borderId="0"/>
    <xf numFmtId="0" fontId="70" fillId="0" borderId="0"/>
    <xf numFmtId="0" fontId="41" fillId="79" borderId="31" applyNumberFormat="0" applyFont="0" applyAlignment="0" applyProtection="0"/>
    <xf numFmtId="0" fontId="42" fillId="52" borderId="13" applyNumberFormat="0" applyFont="0" applyAlignment="0" applyProtection="0"/>
    <xf numFmtId="0" fontId="65" fillId="75" borderId="19" applyNumberFormat="0" applyAlignment="0" applyProtection="0"/>
    <xf numFmtId="0" fontId="65" fillId="55" borderId="19" applyNumberFormat="0" applyAlignment="0" applyProtection="0"/>
    <xf numFmtId="169" fontId="41" fillId="0" borderId="0">
      <alignment horizontal="left"/>
    </xf>
    <xf numFmtId="9" fontId="7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41" fillId="0" borderId="0"/>
    <xf numFmtId="0" fontId="41" fillId="0" borderId="0"/>
    <xf numFmtId="166" fontId="41" fillId="0" borderId="0"/>
    <xf numFmtId="39" fontId="84" fillId="0" borderId="0" applyFill="0" applyBorder="0" applyAlignment="0" applyProtection="0"/>
    <xf numFmtId="0" fontId="85" fillId="0" borderId="0" applyNumberFormat="0" applyFill="0" applyBorder="0" applyAlignment="0" applyProtection="0"/>
    <xf numFmtId="0" fontId="59" fillId="0" borderId="32" applyNumberFormat="0" applyFill="0" applyAlignment="0" applyProtection="0"/>
    <xf numFmtId="0" fontId="59" fillId="0" borderId="24" applyNumberFormat="0" applyFill="0" applyAlignment="0" applyProtection="0"/>
    <xf numFmtId="0" fontId="8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9" fillId="0" borderId="25">
      <alignment horizontal="center" wrapText="1"/>
    </xf>
    <xf numFmtId="43" fontId="42" fillId="0" borderId="0" applyFont="0" applyFill="0" applyBorder="0" applyAlignment="0" applyProtection="0"/>
    <xf numFmtId="0" fontId="42" fillId="34" borderId="0"/>
    <xf numFmtId="0" fontId="54" fillId="35" borderId="0" applyNumberFormat="0" applyBorder="0" applyAlignment="0" applyProtection="0"/>
    <xf numFmtId="0" fontId="54" fillId="39" borderId="0" applyNumberFormat="0" applyBorder="0" applyAlignment="0" applyProtection="0"/>
    <xf numFmtId="0" fontId="54" fillId="43" borderId="0" applyNumberFormat="0" applyBorder="0" applyAlignment="0" applyProtection="0"/>
    <xf numFmtId="0" fontId="54" fillId="47" borderId="0" applyNumberFormat="0" applyBorder="0" applyAlignment="0" applyProtection="0"/>
    <xf numFmtId="0" fontId="54" fillId="38" borderId="0" applyNumberFormat="0" applyBorder="0" applyAlignment="0" applyProtection="0"/>
    <xf numFmtId="0" fontId="54" fillId="51" borderId="0" applyNumberFormat="0" applyBorder="0" applyAlignment="0" applyProtection="0"/>
    <xf numFmtId="0" fontId="54" fillId="38" borderId="0" applyNumberFormat="0" applyBorder="0" applyAlignment="0" applyProtection="0"/>
    <xf numFmtId="0" fontId="54" fillId="47" borderId="0" applyNumberFormat="0" applyBorder="0" applyAlignment="0" applyProtection="0"/>
    <xf numFmtId="0" fontId="54" fillId="51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7" borderId="0" applyNumberFormat="0" applyBorder="0" applyAlignment="0" applyProtection="0"/>
    <xf numFmtId="0" fontId="54" fillId="51" borderId="0" applyNumberFormat="0" applyBorder="0" applyAlignment="0" applyProtection="0"/>
    <xf numFmtId="0" fontId="54" fillId="43" borderId="0" applyNumberFormat="0" applyBorder="0" applyAlignment="0" applyProtection="0"/>
    <xf numFmtId="0" fontId="54" fillId="51" borderId="0" applyNumberFormat="0" applyBorder="0" applyAlignment="0" applyProtection="0"/>
    <xf numFmtId="0" fontId="54" fillId="47" borderId="0" applyNumberFormat="0" applyBorder="0" applyAlignment="0" applyProtection="0"/>
    <xf numFmtId="0" fontId="54" fillId="38" borderId="0" applyNumberFormat="0" applyBorder="0" applyAlignment="0" applyProtection="0"/>
    <xf numFmtId="0" fontId="54" fillId="43" borderId="0" applyNumberFormat="0" applyBorder="0" applyAlignment="0" applyProtection="0"/>
    <xf numFmtId="0" fontId="54" fillId="39" borderId="0" applyNumberFormat="0" applyBorder="0" applyAlignment="0" applyProtection="0"/>
    <xf numFmtId="0" fontId="54" fillId="35" borderId="0" applyNumberFormat="0" applyBorder="0" applyAlignment="0" applyProtection="0"/>
    <xf numFmtId="0" fontId="42" fillId="34" borderId="0"/>
    <xf numFmtId="43" fontId="42" fillId="0" borderId="0" applyFont="0" applyFill="0" applyBorder="0" applyAlignment="0" applyProtection="0"/>
    <xf numFmtId="0" fontId="54" fillId="39" borderId="0" applyNumberFormat="0" applyBorder="0" applyAlignment="0" applyProtection="0"/>
    <xf numFmtId="0" fontId="54" fillId="35" borderId="0" applyNumberFormat="0" applyBorder="0" applyAlignment="0" applyProtection="0"/>
    <xf numFmtId="0" fontId="42" fillId="34" borderId="0"/>
    <xf numFmtId="43" fontId="42" fillId="0" borderId="0" applyFont="0" applyFill="0" applyBorder="0" applyAlignment="0" applyProtection="0"/>
    <xf numFmtId="0" fontId="54" fillId="39" borderId="0" applyNumberFormat="0" applyBorder="0" applyAlignment="0" applyProtection="0"/>
    <xf numFmtId="0" fontId="54" fillId="35" borderId="0" applyNumberFormat="0" applyBorder="0" applyAlignment="0" applyProtection="0"/>
    <xf numFmtId="0" fontId="42" fillId="34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9" fontId="88" fillId="0" borderId="0" applyFont="0" applyFill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89" fillId="34" borderId="0"/>
    <xf numFmtId="0" fontId="54" fillId="35" borderId="0" applyNumberFormat="0" applyBorder="0" applyAlignment="0" applyProtection="0"/>
    <xf numFmtId="0" fontId="54" fillId="39" borderId="0" applyNumberFormat="0" applyBorder="0" applyAlignment="0" applyProtection="0"/>
    <xf numFmtId="0" fontId="54" fillId="43" borderId="0" applyNumberFormat="0" applyBorder="0" applyAlignment="0" applyProtection="0"/>
    <xf numFmtId="0" fontId="54" fillId="47" borderId="0" applyNumberFormat="0" applyBorder="0" applyAlignment="0" applyProtection="0"/>
    <xf numFmtId="0" fontId="54" fillId="38" borderId="0" applyNumberFormat="0" applyBorder="0" applyAlignment="0" applyProtection="0"/>
    <xf numFmtId="0" fontId="54" fillId="51" borderId="0" applyNumberFormat="0" applyBorder="0" applyAlignment="0" applyProtection="0"/>
    <xf numFmtId="0" fontId="89" fillId="52" borderId="13" applyNumberFormat="0" applyFont="0" applyAlignment="0" applyProtection="0"/>
    <xf numFmtId="0" fontId="89" fillId="72" borderId="20" applyNumberFormat="0" applyProtection="0">
      <alignment horizontal="left" vertical="top" indent="1"/>
    </xf>
    <xf numFmtId="0" fontId="89" fillId="73" borderId="20" applyNumberFormat="0" applyProtection="0">
      <alignment horizontal="left" vertical="top" indent="1"/>
    </xf>
    <xf numFmtId="0" fontId="89" fillId="77" borderId="20" applyNumberFormat="0" applyProtection="0">
      <alignment horizontal="left" vertical="top" indent="1"/>
    </xf>
    <xf numFmtId="0" fontId="89" fillId="74" borderId="20" applyNumberFormat="0" applyProtection="0">
      <alignment horizontal="left" vertical="top" indent="1"/>
    </xf>
    <xf numFmtId="0" fontId="89" fillId="78" borderId="22" applyNumberFormat="0">
      <protection locked="0"/>
    </xf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41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97" fillId="34" borderId="0"/>
    <xf numFmtId="0" fontId="54" fillId="35" borderId="0" applyNumberFormat="0" applyBorder="0" applyAlignment="0" applyProtection="0"/>
    <xf numFmtId="0" fontId="14" fillId="0" borderId="0"/>
    <xf numFmtId="0" fontId="54" fillId="39" borderId="0" applyNumberFormat="0" applyBorder="0" applyAlignment="0" applyProtection="0"/>
    <xf numFmtId="0" fontId="54" fillId="43" borderId="0" applyNumberFormat="0" applyBorder="0" applyAlignment="0" applyProtection="0"/>
    <xf numFmtId="0" fontId="54" fillId="47" borderId="0" applyNumberFormat="0" applyBorder="0" applyAlignment="0" applyProtection="0"/>
    <xf numFmtId="0" fontId="54" fillId="38" borderId="0" applyNumberFormat="0" applyBorder="0" applyAlignment="0" applyProtection="0"/>
    <xf numFmtId="0" fontId="54" fillId="51" borderId="0" applyNumberFormat="0" applyBorder="0" applyAlignment="0" applyProtection="0"/>
    <xf numFmtId="0" fontId="14" fillId="31" borderId="0" applyNumberFormat="0" applyBorder="0" applyAlignment="0" applyProtection="0"/>
    <xf numFmtId="0" fontId="14" fillId="30" borderId="0" applyNumberFormat="0" applyBorder="0" applyAlignment="0" applyProtection="0"/>
    <xf numFmtId="0" fontId="14" fillId="27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14" fillId="19" borderId="0" applyNumberFormat="0" applyBorder="0" applyAlignment="0" applyProtection="0"/>
    <xf numFmtId="0" fontId="14" fillId="18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8" applyNumberFormat="0" applyFont="0" applyAlignment="0" applyProtection="0"/>
    <xf numFmtId="0" fontId="14" fillId="0" borderId="0"/>
    <xf numFmtId="43" fontId="14" fillId="0" borderId="0" applyFont="0" applyFill="0" applyBorder="0" applyAlignment="0" applyProtection="0"/>
    <xf numFmtId="0" fontId="41" fillId="0" borderId="0"/>
    <xf numFmtId="0" fontId="41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2" fillId="34" borderId="0"/>
    <xf numFmtId="0" fontId="54" fillId="35" borderId="0" applyNumberFormat="0" applyBorder="0" applyAlignment="0" applyProtection="0"/>
    <xf numFmtId="0" fontId="54" fillId="39" borderId="0" applyNumberFormat="0" applyBorder="0" applyAlignment="0" applyProtection="0"/>
    <xf numFmtId="0" fontId="54" fillId="43" borderId="0" applyNumberFormat="0" applyBorder="0" applyAlignment="0" applyProtection="0"/>
    <xf numFmtId="0" fontId="54" fillId="47" borderId="0" applyNumberFormat="0" applyBorder="0" applyAlignment="0" applyProtection="0"/>
    <xf numFmtId="0" fontId="54" fillId="38" borderId="0" applyNumberFormat="0" applyBorder="0" applyAlignment="0" applyProtection="0"/>
    <xf numFmtId="0" fontId="54" fillId="5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41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1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1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98" fillId="34" borderId="0"/>
    <xf numFmtId="0" fontId="54" fillId="35" borderId="0" applyNumberFormat="0" applyBorder="0" applyAlignment="0" applyProtection="0"/>
    <xf numFmtId="0" fontId="54" fillId="39" borderId="0" applyNumberFormat="0" applyBorder="0" applyAlignment="0" applyProtection="0"/>
    <xf numFmtId="0" fontId="54" fillId="43" borderId="0" applyNumberFormat="0" applyBorder="0" applyAlignment="0" applyProtection="0"/>
    <xf numFmtId="0" fontId="54" fillId="47" borderId="0" applyNumberFormat="0" applyBorder="0" applyAlignment="0" applyProtection="0"/>
    <xf numFmtId="0" fontId="54" fillId="38" borderId="0" applyNumberFormat="0" applyBorder="0" applyAlignment="0" applyProtection="0"/>
    <xf numFmtId="0" fontId="54" fillId="5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4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41">
    <xf numFmtId="0" fontId="41" fillId="0" borderId="0" xfId="0" applyFont="1"/>
    <xf numFmtId="0" fontId="0" fillId="0" borderId="0" xfId="0" applyFont="1"/>
    <xf numFmtId="0" fontId="41" fillId="0" borderId="0" xfId="0" pivotButton="1" applyFont="1"/>
    <xf numFmtId="0" fontId="41" fillId="0" borderId="0" xfId="0" applyFont="1" applyAlignment="1">
      <alignment horizontal="left"/>
    </xf>
    <xf numFmtId="0" fontId="0" fillId="0" borderId="0" xfId="0"/>
    <xf numFmtId="0" fontId="39" fillId="0" borderId="0" xfId="0" applyFont="1"/>
    <xf numFmtId="38" fontId="42" fillId="0" borderId="0" xfId="0" applyNumberFormat="1" applyFont="1"/>
    <xf numFmtId="38" fontId="43" fillId="0" borderId="0" xfId="0" applyNumberFormat="1" applyFont="1"/>
    <xf numFmtId="0" fontId="44" fillId="0" borderId="0" xfId="0" applyFont="1"/>
    <xf numFmtId="38" fontId="45" fillId="0" borderId="0" xfId="0" applyNumberFormat="1" applyFont="1"/>
    <xf numFmtId="38" fontId="42" fillId="0" borderId="0" xfId="0" quotePrefix="1" applyNumberFormat="1" applyFont="1"/>
    <xf numFmtId="43" fontId="0" fillId="0" borderId="0" xfId="1" applyFont="1" applyAlignment="1">
      <alignment horizontal="center"/>
    </xf>
    <xf numFmtId="43" fontId="44" fillId="0" borderId="0" xfId="1" quotePrefix="1" applyFont="1" applyAlignment="1">
      <alignment horizontal="center"/>
    </xf>
    <xf numFmtId="43" fontId="42" fillId="0" borderId="0" xfId="1" applyFont="1" applyAlignment="1">
      <alignment horizontal="center"/>
    </xf>
    <xf numFmtId="43" fontId="42" fillId="0" borderId="0" xfId="1" applyFont="1" applyBorder="1" applyAlignment="1">
      <alignment horizontal="center"/>
    </xf>
    <xf numFmtId="43" fontId="42" fillId="0" borderId="11" xfId="1" applyFont="1" applyBorder="1" applyAlignment="1">
      <alignment horizontal="center"/>
    </xf>
    <xf numFmtId="43" fontId="42" fillId="0" borderId="0" xfId="1" applyFont="1" applyFill="1" applyAlignment="1">
      <alignment horizontal="center"/>
    </xf>
    <xf numFmtId="43" fontId="46" fillId="0" borderId="0" xfId="1" applyFont="1" applyAlignment="1">
      <alignment horizontal="center"/>
    </xf>
    <xf numFmtId="43" fontId="46" fillId="0" borderId="12" xfId="1" applyFont="1" applyBorder="1" applyAlignment="1">
      <alignment horizontal="center"/>
    </xf>
    <xf numFmtId="44" fontId="41" fillId="0" borderId="0" xfId="0" applyNumberFormat="1" applyFont="1"/>
    <xf numFmtId="43" fontId="41" fillId="0" borderId="0" xfId="1" applyFont="1" applyAlignment="1">
      <alignment horizontal="center" wrapText="1"/>
    </xf>
    <xf numFmtId="43" fontId="41" fillId="0" borderId="0" xfId="0" applyNumberFormat="1" applyFont="1"/>
    <xf numFmtId="0" fontId="87" fillId="0" borderId="0" xfId="0" applyFont="1"/>
    <xf numFmtId="9" fontId="41" fillId="94" borderId="0" xfId="415" applyFont="1" applyFill="1"/>
    <xf numFmtId="43" fontId="41" fillId="0" borderId="0" xfId="1" applyFont="1"/>
    <xf numFmtId="0" fontId="41" fillId="0" borderId="0" xfId="0" applyFont="1" applyFill="1"/>
    <xf numFmtId="0" fontId="49" fillId="0" borderId="0" xfId="0" applyFont="1"/>
    <xf numFmtId="43" fontId="49" fillId="0" borderId="0" xfId="0" applyNumberFormat="1" applyFont="1"/>
    <xf numFmtId="0" fontId="90" fillId="0" borderId="0" xfId="508" applyFont="1" applyAlignment="1">
      <alignment horizontal="left"/>
    </xf>
    <xf numFmtId="38" fontId="91" fillId="0" borderId="0" xfId="508" applyNumberFormat="1" applyFont="1"/>
    <xf numFmtId="0" fontId="90" fillId="0" borderId="0" xfId="508" applyFont="1" applyAlignment="1">
      <alignment horizontal="center"/>
    </xf>
    <xf numFmtId="0" fontId="90" fillId="0" borderId="0" xfId="508" applyFont="1"/>
    <xf numFmtId="38" fontId="91" fillId="0" borderId="0" xfId="508" applyNumberFormat="1" applyFont="1" applyAlignment="1">
      <alignment horizontal="center"/>
    </xf>
    <xf numFmtId="0" fontId="92" fillId="0" borderId="40" xfId="508" applyFont="1" applyBorder="1"/>
    <xf numFmtId="0" fontId="90" fillId="0" borderId="41" xfId="508" applyFont="1" applyBorder="1"/>
    <xf numFmtId="0" fontId="92" fillId="0" borderId="41" xfId="508" applyFont="1" applyBorder="1"/>
    <xf numFmtId="0" fontId="92" fillId="0" borderId="43" xfId="508" applyFont="1" applyBorder="1"/>
    <xf numFmtId="0" fontId="90" fillId="0" borderId="0" xfId="508" applyFont="1" applyBorder="1"/>
    <xf numFmtId="0" fontId="90" fillId="0" borderId="44" xfId="508" applyFont="1" applyBorder="1"/>
    <xf numFmtId="0" fontId="92" fillId="0" borderId="0" xfId="508" applyFont="1"/>
    <xf numFmtId="0" fontId="93" fillId="0" borderId="0" xfId="508" applyFont="1"/>
    <xf numFmtId="38" fontId="94" fillId="0" borderId="0" xfId="508" applyNumberFormat="1" applyFont="1"/>
    <xf numFmtId="0" fontId="95" fillId="0" borderId="0" xfId="508" applyFont="1" applyAlignment="1">
      <alignment horizontal="center"/>
    </xf>
    <xf numFmtId="0" fontId="92" fillId="0" borderId="0" xfId="508" applyFont="1" applyAlignment="1">
      <alignment horizontal="center"/>
    </xf>
    <xf numFmtId="38" fontId="94" fillId="0" borderId="0" xfId="508" applyNumberFormat="1" applyFont="1" applyAlignment="1">
      <alignment horizontal="center"/>
    </xf>
    <xf numFmtId="0" fontId="92" fillId="0" borderId="45" xfId="508" applyFont="1" applyBorder="1"/>
    <xf numFmtId="0" fontId="90" fillId="0" borderId="46" xfId="508" applyFont="1" applyBorder="1"/>
    <xf numFmtId="0" fontId="90" fillId="0" borderId="47" xfId="508" applyFont="1" applyBorder="1"/>
    <xf numFmtId="38" fontId="91" fillId="0" borderId="0" xfId="508" applyNumberFormat="1" applyFont="1" applyBorder="1" applyAlignment="1">
      <alignment horizontal="center"/>
    </xf>
    <xf numFmtId="38" fontId="91" fillId="0" borderId="25" xfId="508" applyNumberFormat="1" applyFont="1" applyBorder="1" applyAlignment="1">
      <alignment horizontal="center"/>
    </xf>
    <xf numFmtId="38" fontId="91" fillId="0" borderId="11" xfId="508" applyNumberFormat="1" applyFont="1" applyBorder="1" applyAlignment="1">
      <alignment horizontal="center"/>
    </xf>
    <xf numFmtId="38" fontId="91" fillId="0" borderId="0" xfId="508" quotePrefix="1" applyNumberFormat="1" applyFont="1"/>
    <xf numFmtId="40" fontId="91" fillId="0" borderId="0" xfId="508" applyNumberFormat="1" applyFont="1" applyAlignment="1">
      <alignment horizontal="center"/>
    </xf>
    <xf numFmtId="40" fontId="91" fillId="0" borderId="0" xfId="508" applyNumberFormat="1" applyFont="1" applyBorder="1" applyAlignment="1">
      <alignment horizontal="center"/>
    </xf>
    <xf numFmtId="40" fontId="91" fillId="0" borderId="25" xfId="508" applyNumberFormat="1" applyFont="1" applyBorder="1" applyAlignment="1">
      <alignment horizontal="center"/>
    </xf>
    <xf numFmtId="40" fontId="91" fillId="0" borderId="11" xfId="508" applyNumberFormat="1" applyFont="1" applyBorder="1" applyAlignment="1">
      <alignment horizontal="center"/>
    </xf>
    <xf numFmtId="40" fontId="91" fillId="0" borderId="0" xfId="508" applyNumberFormat="1" applyFont="1"/>
    <xf numFmtId="0" fontId="92" fillId="96" borderId="33" xfId="0" applyNumberFormat="1" applyFont="1" applyFill="1" applyBorder="1" applyAlignment="1">
      <alignment horizontal="left" vertical="center"/>
    </xf>
    <xf numFmtId="0" fontId="92" fillId="96" borderId="11" xfId="0" applyNumberFormat="1" applyFont="1" applyFill="1" applyBorder="1" applyAlignment="1">
      <alignment horizontal="left" vertical="center"/>
    </xf>
    <xf numFmtId="0" fontId="41" fillId="96" borderId="11" xfId="0" applyNumberFormat="1" applyFont="1" applyFill="1" applyBorder="1" applyAlignment="1">
      <alignment horizontal="left"/>
    </xf>
    <xf numFmtId="0" fontId="41" fillId="96" borderId="25" xfId="0" applyNumberFormat="1" applyFont="1" applyFill="1" applyBorder="1" applyAlignment="1">
      <alignment horizontal="left"/>
    </xf>
    <xf numFmtId="0" fontId="41" fillId="96" borderId="36" xfId="0" applyNumberFormat="1" applyFont="1" applyFill="1" applyBorder="1" applyAlignment="1">
      <alignment horizontal="left"/>
    </xf>
    <xf numFmtId="0" fontId="41" fillId="96" borderId="34" xfId="0" applyNumberFormat="1" applyFont="1" applyFill="1" applyBorder="1" applyAlignment="1">
      <alignment horizontal="left"/>
    </xf>
    <xf numFmtId="0" fontId="41" fillId="0" borderId="0" xfId="0" applyNumberFormat="1" applyFont="1"/>
    <xf numFmtId="0" fontId="96" fillId="96" borderId="35" xfId="0" applyNumberFormat="1" applyFont="1" applyFill="1" applyBorder="1" applyAlignment="1">
      <alignment horizontal="left" vertical="center" wrapText="1"/>
    </xf>
    <xf numFmtId="0" fontId="96" fillId="0" borderId="0" xfId="0" applyNumberFormat="1" applyFont="1"/>
    <xf numFmtId="0" fontId="41" fillId="96" borderId="38" xfId="0" applyNumberFormat="1" applyFont="1" applyFill="1" applyBorder="1" applyAlignment="1">
      <alignment horizontal="left"/>
    </xf>
    <xf numFmtId="0" fontId="41" fillId="96" borderId="38" xfId="0" applyNumberFormat="1" applyFont="1" applyFill="1" applyBorder="1" applyAlignment="1"/>
    <xf numFmtId="0" fontId="41" fillId="96" borderId="37" xfId="0" applyNumberFormat="1" applyFont="1" applyFill="1" applyBorder="1" applyAlignment="1">
      <alignment horizontal="left"/>
    </xf>
    <xf numFmtId="0" fontId="41" fillId="96" borderId="0" xfId="0" applyNumberFormat="1" applyFont="1" applyFill="1" applyBorder="1" applyAlignment="1"/>
    <xf numFmtId="0" fontId="41" fillId="96" borderId="39" xfId="0" applyNumberFormat="1" applyFont="1" applyFill="1" applyBorder="1" applyAlignment="1"/>
    <xf numFmtId="0" fontId="41" fillId="96" borderId="35" xfId="0" applyNumberFormat="1" applyFont="1" applyFill="1" applyBorder="1" applyAlignment="1">
      <alignment horizontal="left" vertical="center" wrapText="1"/>
    </xf>
    <xf numFmtId="0" fontId="41" fillId="96" borderId="25" xfId="0" applyNumberFormat="1" applyFont="1" applyFill="1" applyBorder="1" applyAlignment="1">
      <alignment horizontal="left" vertical="center" wrapText="1"/>
    </xf>
    <xf numFmtId="0" fontId="41" fillId="96" borderId="25" xfId="0" applyNumberFormat="1" applyFont="1" applyFill="1" applyBorder="1" applyAlignment="1">
      <alignment vertical="center" wrapText="1"/>
    </xf>
    <xf numFmtId="0" fontId="41" fillId="96" borderId="0" xfId="0" applyNumberFormat="1" applyFont="1" applyFill="1" applyBorder="1" applyAlignment="1">
      <alignment vertical="center" wrapText="1"/>
    </xf>
    <xf numFmtId="0" fontId="41" fillId="96" borderId="35" xfId="0" applyNumberFormat="1" applyFont="1" applyFill="1" applyBorder="1" applyAlignment="1">
      <alignment horizontal="left"/>
    </xf>
    <xf numFmtId="0" fontId="41" fillId="96" borderId="0" xfId="0" applyNumberFormat="1" applyFont="1" applyFill="1" applyBorder="1" applyAlignment="1">
      <alignment horizontal="left" vertical="center" wrapText="1"/>
    </xf>
    <xf numFmtId="0" fontId="41" fillId="96" borderId="36" xfId="0" applyNumberFormat="1" applyFont="1" applyFill="1" applyBorder="1" applyAlignment="1">
      <alignment vertical="center" wrapText="1"/>
    </xf>
    <xf numFmtId="0" fontId="41" fillId="95" borderId="25" xfId="0" applyNumberFormat="1" applyFont="1" applyFill="1" applyBorder="1" applyAlignment="1">
      <alignment horizontal="left"/>
    </xf>
    <xf numFmtId="0" fontId="41" fillId="95" borderId="34" xfId="0" applyNumberFormat="1" applyFont="1" applyFill="1" applyBorder="1" applyAlignment="1"/>
    <xf numFmtId="0" fontId="41" fillId="95" borderId="25" xfId="0" applyNumberFormat="1" applyFont="1" applyFill="1" applyBorder="1" applyAlignment="1"/>
    <xf numFmtId="0" fontId="41" fillId="95" borderId="36" xfId="0" applyNumberFormat="1" applyFont="1" applyFill="1" applyBorder="1" applyAlignment="1"/>
    <xf numFmtId="0" fontId="41" fillId="95" borderId="34" xfId="0" applyNumberFormat="1" applyFont="1" applyFill="1" applyBorder="1" applyAlignment="1">
      <alignment horizontal="left"/>
    </xf>
    <xf numFmtId="0" fontId="41" fillId="0" borderId="0" xfId="0" applyNumberFormat="1" applyFont="1" applyFill="1"/>
    <xf numFmtId="38" fontId="41" fillId="0" borderId="0" xfId="0" applyNumberFormat="1" applyFont="1" applyFill="1"/>
    <xf numFmtId="0" fontId="41" fillId="0" borderId="0" xfId="0" applyNumberFormat="1" applyFont="1" applyFill="1" applyAlignment="1"/>
    <xf numFmtId="0" fontId="41" fillId="0" borderId="0" xfId="0" applyNumberFormat="1" applyFont="1" applyFill="1" applyBorder="1"/>
    <xf numFmtId="0" fontId="41" fillId="97" borderId="0" xfId="0" applyNumberFormat="1" applyFont="1" applyFill="1"/>
    <xf numFmtId="0" fontId="41" fillId="0" borderId="0" xfId="0" applyNumberFormat="1" applyFont="1" applyAlignment="1"/>
    <xf numFmtId="0" fontId="41" fillId="95" borderId="0" xfId="0" applyNumberFormat="1" applyFont="1" applyFill="1"/>
    <xf numFmtId="38" fontId="41" fillId="0" borderId="0" xfId="0" applyNumberFormat="1" applyFont="1"/>
    <xf numFmtId="38" fontId="41" fillId="0" borderId="0" xfId="0" applyNumberFormat="1" applyFont="1" applyFill="1" applyAlignment="1"/>
    <xf numFmtId="0" fontId="41" fillId="95" borderId="0" xfId="0" applyNumberFormat="1" applyFont="1" applyFill="1" applyAlignment="1"/>
    <xf numFmtId="0" fontId="90" fillId="95" borderId="41" xfId="508" applyFont="1" applyFill="1" applyBorder="1" applyProtection="1">
      <protection locked="0" hidden="1"/>
    </xf>
    <xf numFmtId="0" fontId="90" fillId="95" borderId="0" xfId="508" applyFont="1" applyFill="1" applyBorder="1" applyProtection="1">
      <protection locked="0" hidden="1"/>
    </xf>
    <xf numFmtId="0" fontId="90" fillId="95" borderId="46" xfId="508" applyFont="1" applyFill="1" applyBorder="1" applyProtection="1">
      <protection locked="0" hidden="1"/>
    </xf>
    <xf numFmtId="0" fontId="90" fillId="95" borderId="42" xfId="508" applyFont="1" applyFill="1" applyBorder="1" applyProtection="1">
      <protection locked="0" hidden="1"/>
    </xf>
    <xf numFmtId="40" fontId="91" fillId="95" borderId="0" xfId="508" applyNumberFormat="1" applyFont="1" applyFill="1" applyAlignment="1" applyProtection="1">
      <alignment horizontal="center"/>
      <protection locked="0" hidden="1"/>
    </xf>
    <xf numFmtId="40" fontId="91" fillId="95" borderId="25" xfId="508" applyNumberFormat="1" applyFont="1" applyFill="1" applyBorder="1" applyAlignment="1" applyProtection="1">
      <alignment horizontal="center"/>
      <protection locked="0" hidden="1"/>
    </xf>
    <xf numFmtId="38" fontId="41" fillId="95" borderId="0" xfId="0" applyNumberFormat="1" applyFont="1" applyFill="1"/>
    <xf numFmtId="0" fontId="47" fillId="0" borderId="0" xfId="0" applyFont="1" applyFill="1"/>
    <xf numFmtId="38" fontId="42" fillId="0" borderId="0" xfId="0" applyNumberFormat="1" applyFont="1" applyFill="1"/>
    <xf numFmtId="0" fontId="39" fillId="0" borderId="0" xfId="0" applyFont="1" applyFill="1"/>
    <xf numFmtId="0" fontId="49" fillId="0" borderId="0" xfId="0" applyFont="1" applyFill="1"/>
    <xf numFmtId="9" fontId="41" fillId="0" borderId="0" xfId="415" applyFont="1" applyFill="1"/>
    <xf numFmtId="0" fontId="0" fillId="99" borderId="48" xfId="0" applyFont="1" applyFill="1" applyBorder="1" applyProtection="1">
      <protection locked="0"/>
    </xf>
    <xf numFmtId="170" fontId="41" fillId="0" borderId="0" xfId="0" applyNumberFormat="1" applyFont="1"/>
    <xf numFmtId="0" fontId="41" fillId="0" borderId="0" xfId="0" applyFont="1"/>
    <xf numFmtId="43" fontId="42" fillId="0" borderId="25" xfId="1" applyFont="1" applyFill="1" applyBorder="1" applyAlignment="1">
      <alignment horizontal="center"/>
    </xf>
    <xf numFmtId="37" fontId="0" fillId="0" borderId="0" xfId="0" applyNumberFormat="1"/>
    <xf numFmtId="39" fontId="0" fillId="0" borderId="0" xfId="0" applyNumberFormat="1"/>
    <xf numFmtId="39" fontId="0" fillId="0" borderId="0" xfId="1" applyNumberFormat="1" applyFont="1"/>
    <xf numFmtId="0" fontId="41" fillId="0" borderId="0" xfId="0" applyFont="1"/>
    <xf numFmtId="0" fontId="0" fillId="99" borderId="49" xfId="0" applyFont="1" applyFill="1" applyBorder="1"/>
    <xf numFmtId="0" fontId="0" fillId="99" borderId="50" xfId="0" applyFont="1" applyFill="1" applyBorder="1"/>
    <xf numFmtId="14" fontId="0" fillId="99" borderId="50" xfId="0" applyNumberFormat="1" applyFont="1" applyFill="1" applyBorder="1"/>
    <xf numFmtId="0" fontId="0" fillId="0" borderId="49" xfId="0" applyFont="1" applyBorder="1"/>
    <xf numFmtId="0" fontId="0" fillId="0" borderId="50" xfId="0" applyFont="1" applyBorder="1"/>
    <xf numFmtId="14" fontId="0" fillId="0" borderId="50" xfId="0" applyNumberFormat="1" applyFont="1" applyBorder="1"/>
    <xf numFmtId="39" fontId="0" fillId="99" borderId="50" xfId="0" applyNumberFormat="1" applyFont="1" applyFill="1" applyBorder="1"/>
    <xf numFmtId="39" fontId="0" fillId="0" borderId="50" xfId="0" applyNumberFormat="1" applyFont="1" applyBorder="1"/>
    <xf numFmtId="39" fontId="49" fillId="0" borderId="0" xfId="0" applyNumberFormat="1" applyFont="1"/>
    <xf numFmtId="37" fontId="0" fillId="99" borderId="50" xfId="0" applyNumberFormat="1" applyFont="1" applyFill="1" applyBorder="1"/>
    <xf numFmtId="37" fontId="0" fillId="0" borderId="50" xfId="0" applyNumberFormat="1" applyFont="1" applyBorder="1"/>
    <xf numFmtId="37" fontId="49" fillId="0" borderId="0" xfId="0" applyNumberFormat="1" applyFont="1"/>
    <xf numFmtId="9" fontId="49" fillId="94" borderId="0" xfId="0" applyNumberFormat="1" applyFont="1" applyFill="1"/>
    <xf numFmtId="170" fontId="49" fillId="0" borderId="0" xfId="1" applyNumberFormat="1" applyFont="1"/>
    <xf numFmtId="9" fontId="99" fillId="0" borderId="0" xfId="415" applyFont="1" applyFill="1"/>
    <xf numFmtId="9" fontId="49" fillId="94" borderId="0" xfId="415" applyFont="1" applyFill="1"/>
    <xf numFmtId="43" fontId="41" fillId="98" borderId="10" xfId="1" applyFont="1" applyFill="1" applyBorder="1" applyAlignment="1">
      <alignment horizontal="right"/>
    </xf>
    <xf numFmtId="0" fontId="41" fillId="0" borderId="0" xfId="708" applyFont="1"/>
    <xf numFmtId="0" fontId="41" fillId="33" borderId="10" xfId="708" applyFont="1" applyFill="1" applyBorder="1"/>
    <xf numFmtId="14" fontId="41" fillId="0" borderId="0" xfId="708" applyNumberFormat="1" applyFont="1" applyAlignment="1">
      <alignment horizontal="right"/>
    </xf>
    <xf numFmtId="4" fontId="41" fillId="0" borderId="0" xfId="708" applyNumberFormat="1" applyFont="1" applyAlignment="1">
      <alignment horizontal="right"/>
    </xf>
    <xf numFmtId="0" fontId="41" fillId="98" borderId="10" xfId="708" applyFont="1" applyFill="1" applyBorder="1"/>
    <xf numFmtId="14" fontId="41" fillId="98" borderId="10" xfId="708" applyNumberFormat="1" applyFont="1" applyFill="1" applyBorder="1" applyAlignment="1">
      <alignment horizontal="right"/>
    </xf>
    <xf numFmtId="0" fontId="36" fillId="100" borderId="49" xfId="0" applyFont="1" applyFill="1" applyBorder="1" applyAlignment="1"/>
    <xf numFmtId="0" fontId="36" fillId="100" borderId="50" xfId="0" applyFont="1" applyFill="1" applyBorder="1" applyAlignment="1"/>
    <xf numFmtId="37" fontId="36" fillId="100" borderId="50" xfId="0" applyNumberFormat="1" applyFont="1" applyFill="1" applyBorder="1" applyAlignment="1"/>
    <xf numFmtId="39" fontId="36" fillId="100" borderId="50" xfId="0" applyNumberFormat="1" applyFont="1" applyFill="1" applyBorder="1" applyAlignment="1"/>
    <xf numFmtId="0" fontId="0" fillId="0" borderId="0" xfId="0" applyAlignment="1"/>
  </cellXfs>
  <cellStyles count="722">
    <cellStyle name="@Shaded" xfId="156"/>
    <cellStyle name="_04 LF Apr07 P&amp;D" xfId="157"/>
    <cellStyle name="_15 VINYL MTHLY CLR AUG06" xfId="158"/>
    <cellStyle name="_15 VINYL MTHLY CLR JUL06" xfId="159"/>
    <cellStyle name="_15 VINYL MTHLY CLR JUN06" xfId="160"/>
    <cellStyle name="_15 VINYL MTHLY CLR SEP06" xfId="161"/>
    <cellStyle name="_33.3 clear jul05" xfId="162"/>
    <cellStyle name="_33oct05" xfId="163"/>
    <cellStyle name="_50 Cent Mktg_Mar2007" xfId="164"/>
    <cellStyle name="_50 Cent Mktg_SEP2007" xfId="165"/>
    <cellStyle name="_932" xfId="166"/>
    <cellStyle name="_933jv0608" xfId="167"/>
    <cellStyle name="_933TOUR" xfId="168"/>
    <cellStyle name="_Aftermath Marketing Q206" xfId="169"/>
    <cellStyle name="_AL Aug05" xfId="170"/>
    <cellStyle name="_AL Dec05" xfId="171"/>
    <cellStyle name="_AL Feb06" xfId="172"/>
    <cellStyle name="_AL Jan06" xfId="173"/>
    <cellStyle name="_AL Jul05" xfId="174"/>
    <cellStyle name="_AL Mar06" xfId="175"/>
    <cellStyle name="_AL Oct05" xfId="176"/>
    <cellStyle name="_api edc aug08" xfId="177"/>
    <cellStyle name="_api edc dec08" xfId="178"/>
    <cellStyle name="_api edc jul08" xfId="179"/>
    <cellStyle name="_AS Digital Jan_Jun07" xfId="180"/>
    <cellStyle name="_bm10" xfId="181"/>
    <cellStyle name="_clr-33.3-jun05" xfId="182"/>
    <cellStyle name="_clr-urp-jun05" xfId="183"/>
    <cellStyle name="_COS Apr2007" xfId="184"/>
    <cellStyle name="_Def Credits" xfId="185"/>
    <cellStyle name="_Digital bm 1105" xfId="186"/>
    <cellStyle name="_Digital Feb08 YTD" xfId="187"/>
    <cellStyle name="_Domestic" xfId="188"/>
    <cellStyle name="_Domestic_Inc" xfId="189"/>
    <cellStyle name="_DSR 2004 WT" xfId="190"/>
    <cellStyle name="_DY24003" xfId="191"/>
    <cellStyle name="_GL DL 61200-66000-66100-66200 Apr 2006" xfId="192"/>
    <cellStyle name="_GL DL 65200 Jul-Dec 2006" xfId="193"/>
    <cellStyle name="_GL DL 65200 Jul-Deec 2007" xfId="194"/>
    <cellStyle name="_GL DL 66000-66999 61200 May06" xfId="195"/>
    <cellStyle name="_GL DL 717-917 61200 - 66200 Dec06" xfId="196"/>
    <cellStyle name="_igacos_200603" xfId="197"/>
    <cellStyle name="_igagap_200603" xfId="198"/>
    <cellStyle name="_igagap_200604" xfId="199"/>
    <cellStyle name="_igagap_200612" xfId="200"/>
    <cellStyle name="_igagcos_200604" xfId="201"/>
    <cellStyle name="_igagcos_200612" xfId="202"/>
    <cellStyle name="_igahan_200603" xfId="203"/>
    <cellStyle name="_igahan_200604" xfId="204"/>
    <cellStyle name="_igahan_200612" xfId="205"/>
    <cellStyle name="_igasls_200603" xfId="206"/>
    <cellStyle name="_igasls_200612" xfId="207"/>
    <cellStyle name="_License Support" xfId="208"/>
    <cellStyle name="_License Support_Inc" xfId="209"/>
    <cellStyle name="_Marketing Apr2007" xfId="210"/>
    <cellStyle name="_Marketing Mar2007" xfId="211"/>
    <cellStyle name="_nr" xfId="212"/>
    <cellStyle name="_NR Dec05" xfId="213"/>
    <cellStyle name="_PCD" xfId="214"/>
    <cellStyle name="_PCD2" xfId="215"/>
    <cellStyle name="_pcdtour" xfId="216"/>
    <cellStyle name="_pm_drwgap_200409" xfId="217"/>
    <cellStyle name="_pm_drwhan_200409" xfId="218"/>
    <cellStyle name="_pm_igagap_200409" xfId="219"/>
    <cellStyle name="_pm_igagap_200606" xfId="220"/>
    <cellStyle name="_pm_igagcos_200606" xfId="221"/>
    <cellStyle name="_pm_igahan_200409" xfId="222"/>
    <cellStyle name="_pm_igahan_200606" xfId="223"/>
    <cellStyle name="_Rcls EDC API to UML Jun08" xfId="224"/>
    <cellStyle name="_RPM CLR MAY05" xfId="225"/>
    <cellStyle name="_rpmmar05-Mar05-apr05" xfId="226"/>
    <cellStyle name="_Sep05" xfId="227"/>
    <cellStyle name="_studio" xfId="228"/>
    <cellStyle name="_U2 Dec06" xfId="229"/>
    <cellStyle name="_urp-aug" xfId="230"/>
    <cellStyle name="_urpclear-jul05" xfId="231"/>
    <cellStyle name="_urp-oct05" xfId="232"/>
    <cellStyle name="_VINYL-CLEARING-JUL05" xfId="233"/>
    <cellStyle name="20% - Accent1" xfId="20" builtinId="30" customBuiltin="1"/>
    <cellStyle name="20% - Accent1 10" xfId="528"/>
    <cellStyle name="20% - Accent1 11" xfId="535"/>
    <cellStyle name="20% - Accent1 12" xfId="548"/>
    <cellStyle name="20% - Accent1 13" xfId="568"/>
    <cellStyle name="20% - Accent1 14" xfId="581"/>
    <cellStyle name="20% - Accent1 15" xfId="594"/>
    <cellStyle name="20% - Accent1 16" xfId="608"/>
    <cellStyle name="20% - Accent1 17" xfId="622"/>
    <cellStyle name="20% - Accent1 18" xfId="635"/>
    <cellStyle name="20% - Accent1 19" xfId="648"/>
    <cellStyle name="20% - Accent1 2" xfId="234"/>
    <cellStyle name="20% - Accent1 20" xfId="662"/>
    <cellStyle name="20% - Accent1 21" xfId="675"/>
    <cellStyle name="20% - Accent1 22" xfId="695"/>
    <cellStyle name="20% - Accent1 23" xfId="710"/>
    <cellStyle name="20% - Accent1 3" xfId="403"/>
    <cellStyle name="20% - Accent1 4" xfId="417"/>
    <cellStyle name="20% - Accent1 5" xfId="443"/>
    <cellStyle name="20% - Accent1 6" xfId="457"/>
    <cellStyle name="20% - Accent1 7" xfId="470"/>
    <cellStyle name="20% - Accent1 8" xfId="483"/>
    <cellStyle name="20% - Accent1 9" xfId="496"/>
    <cellStyle name="20% - Accent2" xfId="24" builtinId="34" customBuiltin="1"/>
    <cellStyle name="20% - Accent2 10" xfId="526"/>
    <cellStyle name="20% - Accent2 11" xfId="537"/>
    <cellStyle name="20% - Accent2 12" xfId="550"/>
    <cellStyle name="20% - Accent2 13" xfId="570"/>
    <cellStyle name="20% - Accent2 14" xfId="583"/>
    <cellStyle name="20% - Accent2 15" xfId="596"/>
    <cellStyle name="20% - Accent2 16" xfId="610"/>
    <cellStyle name="20% - Accent2 17" xfId="624"/>
    <cellStyle name="20% - Accent2 18" xfId="637"/>
    <cellStyle name="20% - Accent2 19" xfId="650"/>
    <cellStyle name="20% - Accent2 2" xfId="235"/>
    <cellStyle name="20% - Accent2 20" xfId="664"/>
    <cellStyle name="20% - Accent2 21" xfId="677"/>
    <cellStyle name="20% - Accent2 22" xfId="697"/>
    <cellStyle name="20% - Accent2 23" xfId="712"/>
    <cellStyle name="20% - Accent2 3" xfId="405"/>
    <cellStyle name="20% - Accent2 4" xfId="419"/>
    <cellStyle name="20% - Accent2 5" xfId="445"/>
    <cellStyle name="20% - Accent2 6" xfId="459"/>
    <cellStyle name="20% - Accent2 7" xfId="472"/>
    <cellStyle name="20% - Accent2 8" xfId="485"/>
    <cellStyle name="20% - Accent2 9" xfId="498"/>
    <cellStyle name="20% - Accent3" xfId="28" builtinId="38" customBuiltin="1"/>
    <cellStyle name="20% - Accent3 10" xfId="524"/>
    <cellStyle name="20% - Accent3 11" xfId="539"/>
    <cellStyle name="20% - Accent3 12" xfId="552"/>
    <cellStyle name="20% - Accent3 13" xfId="572"/>
    <cellStyle name="20% - Accent3 14" xfId="585"/>
    <cellStyle name="20% - Accent3 15" xfId="598"/>
    <cellStyle name="20% - Accent3 16" xfId="612"/>
    <cellStyle name="20% - Accent3 17" xfId="626"/>
    <cellStyle name="20% - Accent3 18" xfId="639"/>
    <cellStyle name="20% - Accent3 19" xfId="652"/>
    <cellStyle name="20% - Accent3 2" xfId="236"/>
    <cellStyle name="20% - Accent3 20" xfId="666"/>
    <cellStyle name="20% - Accent3 21" xfId="679"/>
    <cellStyle name="20% - Accent3 22" xfId="699"/>
    <cellStyle name="20% - Accent3 23" xfId="714"/>
    <cellStyle name="20% - Accent3 3" xfId="407"/>
    <cellStyle name="20% - Accent3 4" xfId="421"/>
    <cellStyle name="20% - Accent3 5" xfId="447"/>
    <cellStyle name="20% - Accent3 6" xfId="461"/>
    <cellStyle name="20% - Accent3 7" xfId="474"/>
    <cellStyle name="20% - Accent3 8" xfId="487"/>
    <cellStyle name="20% - Accent3 9" xfId="500"/>
    <cellStyle name="20% - Accent4" xfId="32" builtinId="42" customBuiltin="1"/>
    <cellStyle name="20% - Accent4 10" xfId="522"/>
    <cellStyle name="20% - Accent4 11" xfId="541"/>
    <cellStyle name="20% - Accent4 12" xfId="554"/>
    <cellStyle name="20% - Accent4 13" xfId="574"/>
    <cellStyle name="20% - Accent4 14" xfId="587"/>
    <cellStyle name="20% - Accent4 15" xfId="600"/>
    <cellStyle name="20% - Accent4 16" xfId="614"/>
    <cellStyle name="20% - Accent4 17" xfId="628"/>
    <cellStyle name="20% - Accent4 18" xfId="641"/>
    <cellStyle name="20% - Accent4 19" xfId="654"/>
    <cellStyle name="20% - Accent4 2" xfId="237"/>
    <cellStyle name="20% - Accent4 20" xfId="668"/>
    <cellStyle name="20% - Accent4 21" xfId="681"/>
    <cellStyle name="20% - Accent4 22" xfId="701"/>
    <cellStyle name="20% - Accent4 23" xfId="716"/>
    <cellStyle name="20% - Accent4 3" xfId="409"/>
    <cellStyle name="20% - Accent4 4" xfId="423"/>
    <cellStyle name="20% - Accent4 5" xfId="449"/>
    <cellStyle name="20% - Accent4 6" xfId="463"/>
    <cellStyle name="20% - Accent4 7" xfId="476"/>
    <cellStyle name="20% - Accent4 8" xfId="489"/>
    <cellStyle name="20% - Accent4 9" xfId="502"/>
    <cellStyle name="20% - Accent5" xfId="36" builtinId="46" customBuiltin="1"/>
    <cellStyle name="20% - Accent5 10" xfId="520"/>
    <cellStyle name="20% - Accent5 11" xfId="543"/>
    <cellStyle name="20% - Accent5 12" xfId="556"/>
    <cellStyle name="20% - Accent5 13" xfId="576"/>
    <cellStyle name="20% - Accent5 14" xfId="589"/>
    <cellStyle name="20% - Accent5 15" xfId="602"/>
    <cellStyle name="20% - Accent5 16" xfId="616"/>
    <cellStyle name="20% - Accent5 17" xfId="630"/>
    <cellStyle name="20% - Accent5 18" xfId="643"/>
    <cellStyle name="20% - Accent5 19" xfId="656"/>
    <cellStyle name="20% - Accent5 2" xfId="238"/>
    <cellStyle name="20% - Accent5 20" xfId="670"/>
    <cellStyle name="20% - Accent5 21" xfId="683"/>
    <cellStyle name="20% - Accent5 22" xfId="703"/>
    <cellStyle name="20% - Accent5 23" xfId="718"/>
    <cellStyle name="20% - Accent5 3" xfId="411"/>
    <cellStyle name="20% - Accent5 4" xfId="425"/>
    <cellStyle name="20% - Accent5 5" xfId="451"/>
    <cellStyle name="20% - Accent5 6" xfId="465"/>
    <cellStyle name="20% - Accent5 7" xfId="478"/>
    <cellStyle name="20% - Accent5 8" xfId="491"/>
    <cellStyle name="20% - Accent5 9" xfId="504"/>
    <cellStyle name="20% - Accent6" xfId="40" builtinId="50" customBuiltin="1"/>
    <cellStyle name="20% - Accent6 10" xfId="518"/>
    <cellStyle name="20% - Accent6 11" xfId="545"/>
    <cellStyle name="20% - Accent6 12" xfId="558"/>
    <cellStyle name="20% - Accent6 13" xfId="578"/>
    <cellStyle name="20% - Accent6 14" xfId="591"/>
    <cellStyle name="20% - Accent6 15" xfId="604"/>
    <cellStyle name="20% - Accent6 16" xfId="618"/>
    <cellStyle name="20% - Accent6 17" xfId="632"/>
    <cellStyle name="20% - Accent6 18" xfId="645"/>
    <cellStyle name="20% - Accent6 19" xfId="658"/>
    <cellStyle name="20% - Accent6 2" xfId="239"/>
    <cellStyle name="20% - Accent6 20" xfId="672"/>
    <cellStyle name="20% - Accent6 21" xfId="685"/>
    <cellStyle name="20% - Accent6 22" xfId="705"/>
    <cellStyle name="20% - Accent6 23" xfId="720"/>
    <cellStyle name="20% - Accent6 3" xfId="413"/>
    <cellStyle name="20% - Accent6 4" xfId="427"/>
    <cellStyle name="20% - Accent6 5" xfId="453"/>
    <cellStyle name="20% - Accent6 6" xfId="467"/>
    <cellStyle name="20% - Accent6 7" xfId="480"/>
    <cellStyle name="20% - Accent6 8" xfId="493"/>
    <cellStyle name="20% - Accent6 9" xfId="506"/>
    <cellStyle name="40% - Accent1" xfId="21" builtinId="31" customBuiltin="1"/>
    <cellStyle name="40% - Accent1 10" xfId="527"/>
    <cellStyle name="40% - Accent1 11" xfId="536"/>
    <cellStyle name="40% - Accent1 12" xfId="549"/>
    <cellStyle name="40% - Accent1 13" xfId="569"/>
    <cellStyle name="40% - Accent1 14" xfId="582"/>
    <cellStyle name="40% - Accent1 15" xfId="595"/>
    <cellStyle name="40% - Accent1 16" xfId="609"/>
    <cellStyle name="40% - Accent1 17" xfId="623"/>
    <cellStyle name="40% - Accent1 18" xfId="636"/>
    <cellStyle name="40% - Accent1 19" xfId="649"/>
    <cellStyle name="40% - Accent1 2" xfId="240"/>
    <cellStyle name="40% - Accent1 20" xfId="663"/>
    <cellStyle name="40% - Accent1 21" xfId="676"/>
    <cellStyle name="40% - Accent1 22" xfId="696"/>
    <cellStyle name="40% - Accent1 23" xfId="711"/>
    <cellStyle name="40% - Accent1 3" xfId="404"/>
    <cellStyle name="40% - Accent1 4" xfId="418"/>
    <cellStyle name="40% - Accent1 5" xfId="444"/>
    <cellStyle name="40% - Accent1 6" xfId="458"/>
    <cellStyle name="40% - Accent1 7" xfId="471"/>
    <cellStyle name="40% - Accent1 8" xfId="484"/>
    <cellStyle name="40% - Accent1 9" xfId="497"/>
    <cellStyle name="40% - Accent2" xfId="25" builtinId="35" customBuiltin="1"/>
    <cellStyle name="40% - Accent2 10" xfId="525"/>
    <cellStyle name="40% - Accent2 11" xfId="538"/>
    <cellStyle name="40% - Accent2 12" xfId="551"/>
    <cellStyle name="40% - Accent2 13" xfId="571"/>
    <cellStyle name="40% - Accent2 14" xfId="584"/>
    <cellStyle name="40% - Accent2 15" xfId="597"/>
    <cellStyle name="40% - Accent2 16" xfId="611"/>
    <cellStyle name="40% - Accent2 17" xfId="625"/>
    <cellStyle name="40% - Accent2 18" xfId="638"/>
    <cellStyle name="40% - Accent2 19" xfId="651"/>
    <cellStyle name="40% - Accent2 2" xfId="241"/>
    <cellStyle name="40% - Accent2 20" xfId="665"/>
    <cellStyle name="40% - Accent2 21" xfId="678"/>
    <cellStyle name="40% - Accent2 22" xfId="698"/>
    <cellStyle name="40% - Accent2 23" xfId="713"/>
    <cellStyle name="40% - Accent2 3" xfId="406"/>
    <cellStyle name="40% - Accent2 4" xfId="420"/>
    <cellStyle name="40% - Accent2 5" xfId="446"/>
    <cellStyle name="40% - Accent2 6" xfId="460"/>
    <cellStyle name="40% - Accent2 7" xfId="473"/>
    <cellStyle name="40% - Accent2 8" xfId="486"/>
    <cellStyle name="40% - Accent2 9" xfId="499"/>
    <cellStyle name="40% - Accent3" xfId="29" builtinId="39" customBuiltin="1"/>
    <cellStyle name="40% - Accent3 10" xfId="523"/>
    <cellStyle name="40% - Accent3 11" xfId="540"/>
    <cellStyle name="40% - Accent3 12" xfId="553"/>
    <cellStyle name="40% - Accent3 13" xfId="573"/>
    <cellStyle name="40% - Accent3 14" xfId="586"/>
    <cellStyle name="40% - Accent3 15" xfId="599"/>
    <cellStyle name="40% - Accent3 16" xfId="613"/>
    <cellStyle name="40% - Accent3 17" xfId="627"/>
    <cellStyle name="40% - Accent3 18" xfId="640"/>
    <cellStyle name="40% - Accent3 19" xfId="653"/>
    <cellStyle name="40% - Accent3 2" xfId="242"/>
    <cellStyle name="40% - Accent3 20" xfId="667"/>
    <cellStyle name="40% - Accent3 21" xfId="680"/>
    <cellStyle name="40% - Accent3 22" xfId="700"/>
    <cellStyle name="40% - Accent3 23" xfId="715"/>
    <cellStyle name="40% - Accent3 3" xfId="408"/>
    <cellStyle name="40% - Accent3 4" xfId="422"/>
    <cellStyle name="40% - Accent3 5" xfId="448"/>
    <cellStyle name="40% - Accent3 6" xfId="462"/>
    <cellStyle name="40% - Accent3 7" xfId="475"/>
    <cellStyle name="40% - Accent3 8" xfId="488"/>
    <cellStyle name="40% - Accent3 9" xfId="501"/>
    <cellStyle name="40% - Accent4" xfId="33" builtinId="43" customBuiltin="1"/>
    <cellStyle name="40% - Accent4 10" xfId="521"/>
    <cellStyle name="40% - Accent4 11" xfId="542"/>
    <cellStyle name="40% - Accent4 12" xfId="555"/>
    <cellStyle name="40% - Accent4 13" xfId="575"/>
    <cellStyle name="40% - Accent4 14" xfId="588"/>
    <cellStyle name="40% - Accent4 15" xfId="601"/>
    <cellStyle name="40% - Accent4 16" xfId="615"/>
    <cellStyle name="40% - Accent4 17" xfId="629"/>
    <cellStyle name="40% - Accent4 18" xfId="642"/>
    <cellStyle name="40% - Accent4 19" xfId="655"/>
    <cellStyle name="40% - Accent4 2" xfId="243"/>
    <cellStyle name="40% - Accent4 20" xfId="669"/>
    <cellStyle name="40% - Accent4 21" xfId="682"/>
    <cellStyle name="40% - Accent4 22" xfId="702"/>
    <cellStyle name="40% - Accent4 23" xfId="717"/>
    <cellStyle name="40% - Accent4 3" xfId="410"/>
    <cellStyle name="40% - Accent4 4" xfId="424"/>
    <cellStyle name="40% - Accent4 5" xfId="450"/>
    <cellStyle name="40% - Accent4 6" xfId="464"/>
    <cellStyle name="40% - Accent4 7" xfId="477"/>
    <cellStyle name="40% - Accent4 8" xfId="490"/>
    <cellStyle name="40% - Accent4 9" xfId="503"/>
    <cellStyle name="40% - Accent5" xfId="37" builtinId="47" customBuiltin="1"/>
    <cellStyle name="40% - Accent5 10" xfId="519"/>
    <cellStyle name="40% - Accent5 11" xfId="544"/>
    <cellStyle name="40% - Accent5 12" xfId="557"/>
    <cellStyle name="40% - Accent5 13" xfId="577"/>
    <cellStyle name="40% - Accent5 14" xfId="590"/>
    <cellStyle name="40% - Accent5 15" xfId="603"/>
    <cellStyle name="40% - Accent5 16" xfId="617"/>
    <cellStyle name="40% - Accent5 17" xfId="631"/>
    <cellStyle name="40% - Accent5 18" xfId="644"/>
    <cellStyle name="40% - Accent5 19" xfId="657"/>
    <cellStyle name="40% - Accent5 2" xfId="244"/>
    <cellStyle name="40% - Accent5 20" xfId="671"/>
    <cellStyle name="40% - Accent5 21" xfId="684"/>
    <cellStyle name="40% - Accent5 22" xfId="704"/>
    <cellStyle name="40% - Accent5 23" xfId="719"/>
    <cellStyle name="40% - Accent5 3" xfId="412"/>
    <cellStyle name="40% - Accent5 4" xfId="426"/>
    <cellStyle name="40% - Accent5 5" xfId="452"/>
    <cellStyle name="40% - Accent5 6" xfId="466"/>
    <cellStyle name="40% - Accent5 7" xfId="479"/>
    <cellStyle name="40% - Accent5 8" xfId="492"/>
    <cellStyle name="40% - Accent5 9" xfId="505"/>
    <cellStyle name="40% - Accent6" xfId="41" builtinId="51" customBuiltin="1"/>
    <cellStyle name="40% - Accent6 10" xfId="517"/>
    <cellStyle name="40% - Accent6 11" xfId="546"/>
    <cellStyle name="40% - Accent6 12" xfId="559"/>
    <cellStyle name="40% - Accent6 13" xfId="579"/>
    <cellStyle name="40% - Accent6 14" xfId="592"/>
    <cellStyle name="40% - Accent6 15" xfId="605"/>
    <cellStyle name="40% - Accent6 16" xfId="619"/>
    <cellStyle name="40% - Accent6 17" xfId="633"/>
    <cellStyle name="40% - Accent6 18" xfId="646"/>
    <cellStyle name="40% - Accent6 19" xfId="659"/>
    <cellStyle name="40% - Accent6 2" xfId="245"/>
    <cellStyle name="40% - Accent6 20" xfId="673"/>
    <cellStyle name="40% - Accent6 21" xfId="686"/>
    <cellStyle name="40% - Accent6 22" xfId="706"/>
    <cellStyle name="40% - Accent6 23" xfId="721"/>
    <cellStyle name="40% - Accent6 3" xfId="414"/>
    <cellStyle name="40% - Accent6 4" xfId="428"/>
    <cellStyle name="40% - Accent6 5" xfId="454"/>
    <cellStyle name="40% - Accent6 6" xfId="468"/>
    <cellStyle name="40% - Accent6 7" xfId="481"/>
    <cellStyle name="40% - Accent6 8" xfId="494"/>
    <cellStyle name="40% - Accent6 9" xfId="507"/>
    <cellStyle name="60% - Accent1" xfId="22" builtinId="32" customBuiltin="1"/>
    <cellStyle name="60% - Accent1 2" xfId="246"/>
    <cellStyle name="60% - Accent2" xfId="26" builtinId="36" customBuiltin="1"/>
    <cellStyle name="60% - Accent2 2" xfId="247"/>
    <cellStyle name="60% - Accent3" xfId="30" builtinId="40" customBuiltin="1"/>
    <cellStyle name="60% - Accent3 2" xfId="248"/>
    <cellStyle name="60% - Accent4" xfId="34" builtinId="44" customBuiltin="1"/>
    <cellStyle name="60% - Accent4 2" xfId="249"/>
    <cellStyle name="60% - Accent5" xfId="38" builtinId="48" customBuiltin="1"/>
    <cellStyle name="60% - Accent5 2" xfId="250"/>
    <cellStyle name="60% - Accent6" xfId="42" builtinId="52" customBuiltin="1"/>
    <cellStyle name="60% - Accent6 2" xfId="251"/>
    <cellStyle name="Accent1" xfId="19" builtinId="29" customBuiltin="1"/>
    <cellStyle name="Accent1 - 20%" xfId="45"/>
    <cellStyle name="Accent1 - 40%" xfId="46"/>
    <cellStyle name="Accent1 - 60%" xfId="47"/>
    <cellStyle name="Accent1 10" xfId="510"/>
    <cellStyle name="Accent1 11" xfId="561"/>
    <cellStyle name="Accent1 12" xfId="688"/>
    <cellStyle name="Accent1 2" xfId="252"/>
    <cellStyle name="Accent1 3" xfId="253"/>
    <cellStyle name="Accent1 4" xfId="44"/>
    <cellStyle name="Accent1 5" xfId="368"/>
    <cellStyle name="Accent1 6" xfId="387"/>
    <cellStyle name="Accent1 7" xfId="391"/>
    <cellStyle name="Accent1 8" xfId="395"/>
    <cellStyle name="Accent1 9" xfId="430"/>
    <cellStyle name="Accent2" xfId="23" builtinId="33" customBuiltin="1"/>
    <cellStyle name="Accent2 - 20%" xfId="49"/>
    <cellStyle name="Accent2 - 40%" xfId="50"/>
    <cellStyle name="Accent2 - 60%" xfId="51"/>
    <cellStyle name="Accent2 10" xfId="512"/>
    <cellStyle name="Accent2 11" xfId="562"/>
    <cellStyle name="Accent2 12" xfId="689"/>
    <cellStyle name="Accent2 2" xfId="254"/>
    <cellStyle name="Accent2 3" xfId="255"/>
    <cellStyle name="Accent2 4" xfId="48"/>
    <cellStyle name="Accent2 5" xfId="369"/>
    <cellStyle name="Accent2 6" xfId="386"/>
    <cellStyle name="Accent2 7" xfId="390"/>
    <cellStyle name="Accent2 8" xfId="394"/>
    <cellStyle name="Accent2 9" xfId="431"/>
    <cellStyle name="Accent3" xfId="27" builtinId="37" customBuiltin="1"/>
    <cellStyle name="Accent3 - 20%" xfId="53"/>
    <cellStyle name="Accent3 - 40%" xfId="54"/>
    <cellStyle name="Accent3 - 60%" xfId="55"/>
    <cellStyle name="Accent3 10" xfId="513"/>
    <cellStyle name="Accent3 11" xfId="563"/>
    <cellStyle name="Accent3 12" xfId="690"/>
    <cellStyle name="Accent3 2" xfId="256"/>
    <cellStyle name="Accent3 3" xfId="257"/>
    <cellStyle name="Accent3 4" xfId="52"/>
    <cellStyle name="Accent3 5" xfId="370"/>
    <cellStyle name="Accent3 6" xfId="385"/>
    <cellStyle name="Accent3 7" xfId="377"/>
    <cellStyle name="Accent3 8" xfId="381"/>
    <cellStyle name="Accent3 9" xfId="432"/>
    <cellStyle name="Accent4" xfId="31" builtinId="41" customBuiltin="1"/>
    <cellStyle name="Accent4 - 20%" xfId="57"/>
    <cellStyle name="Accent4 - 40%" xfId="58"/>
    <cellStyle name="Accent4 - 60%" xfId="59"/>
    <cellStyle name="Accent4 10" xfId="514"/>
    <cellStyle name="Accent4 11" xfId="564"/>
    <cellStyle name="Accent4 12" xfId="691"/>
    <cellStyle name="Accent4 2" xfId="258"/>
    <cellStyle name="Accent4 3" xfId="259"/>
    <cellStyle name="Accent4 4" xfId="56"/>
    <cellStyle name="Accent4 5" xfId="371"/>
    <cellStyle name="Accent4 6" xfId="375"/>
    <cellStyle name="Accent4 7" xfId="383"/>
    <cellStyle name="Accent4 8" xfId="379"/>
    <cellStyle name="Accent4 9" xfId="433"/>
    <cellStyle name="Accent5" xfId="35" builtinId="45" customBuiltin="1"/>
    <cellStyle name="Accent5 - 20%" xfId="61"/>
    <cellStyle name="Accent5 - 40%" xfId="62"/>
    <cellStyle name="Accent5 - 60%" xfId="63"/>
    <cellStyle name="Accent5 10" xfId="515"/>
    <cellStyle name="Accent5 11" xfId="565"/>
    <cellStyle name="Accent5 12" xfId="692"/>
    <cellStyle name="Accent5 2" xfId="260"/>
    <cellStyle name="Accent5 3" xfId="261"/>
    <cellStyle name="Accent5 4" xfId="60"/>
    <cellStyle name="Accent5 5" xfId="372"/>
    <cellStyle name="Accent5 6" xfId="374"/>
    <cellStyle name="Accent5 7" xfId="384"/>
    <cellStyle name="Accent5 8" xfId="378"/>
    <cellStyle name="Accent5 9" xfId="434"/>
    <cellStyle name="Accent6" xfId="39" builtinId="49" customBuiltin="1"/>
    <cellStyle name="Accent6 - 20%" xfId="65"/>
    <cellStyle name="Accent6 - 40%" xfId="66"/>
    <cellStyle name="Accent6 - 60%" xfId="67"/>
    <cellStyle name="Accent6 10" xfId="516"/>
    <cellStyle name="Accent6 11" xfId="566"/>
    <cellStyle name="Accent6 12" xfId="693"/>
    <cellStyle name="Accent6 2" xfId="262"/>
    <cellStyle name="Accent6 3" xfId="263"/>
    <cellStyle name="Accent6 4" xfId="64"/>
    <cellStyle name="Accent6 5" xfId="373"/>
    <cellStyle name="Accent6 6" xfId="376"/>
    <cellStyle name="Accent6 7" xfId="382"/>
    <cellStyle name="Accent6 8" xfId="380"/>
    <cellStyle name="Accent6 9" xfId="435"/>
    <cellStyle name="Bad" xfId="8" builtinId="27" customBuiltin="1"/>
    <cellStyle name="Bad 2" xfId="264"/>
    <cellStyle name="Bad 3" xfId="265"/>
    <cellStyle name="Bad 4" xfId="68"/>
    <cellStyle name="Calculation" xfId="12" builtinId="22" customBuiltin="1"/>
    <cellStyle name="Calculation 2" xfId="266"/>
    <cellStyle name="Calculation 3" xfId="267"/>
    <cellStyle name="Calculation 4" xfId="69"/>
    <cellStyle name="Check Cell" xfId="14" builtinId="23" customBuiltin="1"/>
    <cellStyle name="Check Cell 2" xfId="268"/>
    <cellStyle name="Check Cell 3" xfId="269"/>
    <cellStyle name="Check Cell 4" xfId="70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7"/>
    <cellStyle name="Comma 11" xfId="398"/>
    <cellStyle name="Comma 12" xfId="531"/>
    <cellStyle name="Comma 2" xfId="278"/>
    <cellStyle name="Comma 2 2" xfId="279"/>
    <cellStyle name="Comma 2 3" xfId="280"/>
    <cellStyle name="Comma 3" xfId="281"/>
    <cellStyle name="Comma 3 2" xfId="282"/>
    <cellStyle name="Comma 4" xfId="283"/>
    <cellStyle name="Comma 5" xfId="284"/>
    <cellStyle name="Comma 6" xfId="285"/>
    <cellStyle name="Comma 7" xfId="366"/>
    <cellStyle name="Comma 8" xfId="389"/>
    <cellStyle name="Comma 9" xfId="393"/>
    <cellStyle name="Currency 2" xfId="286"/>
    <cellStyle name="Currency 2 2" xfId="287"/>
    <cellStyle name="Currency 2 3" xfId="288"/>
    <cellStyle name="Currency 3" xfId="289"/>
    <cellStyle name="Currency 4" xfId="290"/>
    <cellStyle name="Emphasis 1" xfId="71"/>
    <cellStyle name="Emphasis 2" xfId="72"/>
    <cellStyle name="Emphasis 3" xfId="73"/>
    <cellStyle name="Euro" xfId="291"/>
    <cellStyle name="Explanatory Text" xfId="17" builtinId="53" customBuiltin="1"/>
    <cellStyle name="Explanatory Text 2" xfId="292"/>
    <cellStyle name="format - Style1" xfId="293"/>
    <cellStyle name="Good" xfId="7" builtinId="26" customBuiltin="1"/>
    <cellStyle name="Good 2" xfId="130"/>
    <cellStyle name="Good 2 2" xfId="294"/>
    <cellStyle name="Good 3" xfId="295"/>
    <cellStyle name="Good 4" xfId="74"/>
    <cellStyle name="Heading 1" xfId="3" builtinId="16" customBuiltin="1"/>
    <cellStyle name="Heading 1 2" xfId="296"/>
    <cellStyle name="Heading 1 3" xfId="297"/>
    <cellStyle name="Heading 1 4" xfId="75"/>
    <cellStyle name="Heading 2" xfId="4" builtinId="17" customBuiltin="1"/>
    <cellStyle name="Heading 2 2" xfId="298"/>
    <cellStyle name="Heading 2 3" xfId="299"/>
    <cellStyle name="Heading 2 4" xfId="76"/>
    <cellStyle name="Heading 3" xfId="5" builtinId="18" customBuiltin="1"/>
    <cellStyle name="Heading 3 2" xfId="300"/>
    <cellStyle name="Heading 3 3" xfId="301"/>
    <cellStyle name="Heading 3 4" xfId="77"/>
    <cellStyle name="Heading 4" xfId="6" builtinId="19" customBuiltin="1"/>
    <cellStyle name="Heading 4 2" xfId="302"/>
    <cellStyle name="Heading 4 3" xfId="303"/>
    <cellStyle name="Heading 4 4" xfId="78"/>
    <cellStyle name="Hidden" xfId="304"/>
    <cellStyle name="Input" xfId="10" builtinId="20" customBuiltin="1"/>
    <cellStyle name="Input 2" xfId="305"/>
    <cellStyle name="Input 3" xfId="306"/>
    <cellStyle name="Input 4" xfId="79"/>
    <cellStyle name="Linked Cell" xfId="13" builtinId="24" customBuiltin="1"/>
    <cellStyle name="Linked Cell 2" xfId="307"/>
    <cellStyle name="Linked Cell 3" xfId="308"/>
    <cellStyle name="Linked Cell 4" xfId="80"/>
    <cellStyle name="Neutral" xfId="9" builtinId="28" customBuiltin="1"/>
    <cellStyle name="Neutral 2" xfId="131"/>
    <cellStyle name="Neutral 2 2" xfId="309"/>
    <cellStyle name="Neutral 3" xfId="310"/>
    <cellStyle name="Neutral 4" xfId="81"/>
    <cellStyle name="Normal" xfId="0" builtinId="0"/>
    <cellStyle name="Normal - Style1" xfId="311"/>
    <cellStyle name="Normal 10" xfId="154"/>
    <cellStyle name="Normal 10 2" xfId="312"/>
    <cellStyle name="Normal 10_Domestic" xfId="313"/>
    <cellStyle name="Normal 11" xfId="314"/>
    <cellStyle name="Normal 12" xfId="315"/>
    <cellStyle name="Normal 13" xfId="316"/>
    <cellStyle name="Normal 14" xfId="43"/>
    <cellStyle name="Normal 15" xfId="367"/>
    <cellStyle name="Normal 16" xfId="388"/>
    <cellStyle name="Normal 17" xfId="392"/>
    <cellStyle name="Normal 18" xfId="396"/>
    <cellStyle name="Normal 19" xfId="399"/>
    <cellStyle name="Normal 2" xfId="129"/>
    <cellStyle name="Normal 2 2" xfId="317"/>
    <cellStyle name="Normal 2 2 2" xfId="318"/>
    <cellStyle name="Normal 2 2 3" xfId="319"/>
    <cellStyle name="Normal 2 2_AIF" xfId="320"/>
    <cellStyle name="Normal 2 3" xfId="321"/>
    <cellStyle name="Normal 2 4" xfId="322"/>
    <cellStyle name="Normal 2 5" xfId="323"/>
    <cellStyle name="Normal 2 6" xfId="324"/>
    <cellStyle name="Normal 2 7" xfId="325"/>
    <cellStyle name="Normal 2 8" xfId="326"/>
    <cellStyle name="Normal 2 9" xfId="327"/>
    <cellStyle name="Normal 2_AIF" xfId="328"/>
    <cellStyle name="Normal 20" xfId="401"/>
    <cellStyle name="Normal 21" xfId="400"/>
    <cellStyle name="Normal 22" xfId="429"/>
    <cellStyle name="Normal 23" xfId="455"/>
    <cellStyle name="Normal 24" xfId="508"/>
    <cellStyle name="Normal 25" xfId="509"/>
    <cellStyle name="Normal 26" xfId="530"/>
    <cellStyle name="Normal 27" xfId="511"/>
    <cellStyle name="Normal 28" xfId="532"/>
    <cellStyle name="Normal 29" xfId="533"/>
    <cellStyle name="Normal 3" xfId="155"/>
    <cellStyle name="Normal 3 2" xfId="329"/>
    <cellStyle name="Normal 3 3" xfId="330"/>
    <cellStyle name="Normal 3 3 2" xfId="331"/>
    <cellStyle name="Normal 3 3_Domestic" xfId="332"/>
    <cellStyle name="Normal 3 4" xfId="333"/>
    <cellStyle name="Normal 3_AIF" xfId="334"/>
    <cellStyle name="Normal 30" xfId="560"/>
    <cellStyle name="Normal 31" xfId="606"/>
    <cellStyle name="Normal 32" xfId="620"/>
    <cellStyle name="Normal 33" xfId="660"/>
    <cellStyle name="Normal 34" xfId="687"/>
    <cellStyle name="Normal 35" xfId="707"/>
    <cellStyle name="Normal 36" xfId="708"/>
    <cellStyle name="Normal 4" xfId="335"/>
    <cellStyle name="Normal 4 2" xfId="336"/>
    <cellStyle name="Normal 4 3" xfId="337"/>
    <cellStyle name="Normal 4_AIF" xfId="338"/>
    <cellStyle name="Normal 5" xfId="339"/>
    <cellStyle name="Normal 5 2" xfId="340"/>
    <cellStyle name="Normal 5_AIF" xfId="341"/>
    <cellStyle name="Normal 6" xfId="342"/>
    <cellStyle name="Normal 7" xfId="343"/>
    <cellStyle name="Normal 8" xfId="344"/>
    <cellStyle name="Normal 8 2" xfId="345"/>
    <cellStyle name="Normal 8_Domestic" xfId="346"/>
    <cellStyle name="Normal 9" xfId="347"/>
    <cellStyle name="Note" xfId="16" builtinId="10" customBuiltin="1"/>
    <cellStyle name="Note 10" xfId="469"/>
    <cellStyle name="Note 11" xfId="482"/>
    <cellStyle name="Note 12" xfId="495"/>
    <cellStyle name="Note 13" xfId="529"/>
    <cellStyle name="Note 14" xfId="534"/>
    <cellStyle name="Note 15" xfId="547"/>
    <cellStyle name="Note 16" xfId="567"/>
    <cellStyle name="Note 17" xfId="580"/>
    <cellStyle name="Note 18" xfId="593"/>
    <cellStyle name="Note 19" xfId="607"/>
    <cellStyle name="Note 2" xfId="348"/>
    <cellStyle name="Note 20" xfId="621"/>
    <cellStyle name="Note 21" xfId="634"/>
    <cellStyle name="Note 22" xfId="647"/>
    <cellStyle name="Note 23" xfId="661"/>
    <cellStyle name="Note 24" xfId="674"/>
    <cellStyle name="Note 25" xfId="694"/>
    <cellStyle name="Note 26" xfId="709"/>
    <cellStyle name="Note 3" xfId="349"/>
    <cellStyle name="Note 4" xfId="82"/>
    <cellStyle name="Note 5" xfId="402"/>
    <cellStyle name="Note 6" xfId="416"/>
    <cellStyle name="Note 7" xfId="436"/>
    <cellStyle name="Note 8" xfId="442"/>
    <cellStyle name="Note 9" xfId="456"/>
    <cellStyle name="Output" xfId="11" builtinId="21" customBuiltin="1"/>
    <cellStyle name="Output 2" xfId="350"/>
    <cellStyle name="Output 3" xfId="351"/>
    <cellStyle name="Output 4" xfId="83"/>
    <cellStyle name="Per" xfId="352"/>
    <cellStyle name="Percent" xfId="415" builtinId="5"/>
    <cellStyle name="Percent 2" xfId="353"/>
    <cellStyle name="Percent 2 2" xfId="354"/>
    <cellStyle name="Percent 3" xfId="35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Text" xfId="100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0X 2" xfId="437"/>
    <cellStyle name="SAPBEXHLevel1" xfId="106"/>
    <cellStyle name="SAPBEXHLevel1 2" xfId="149"/>
    <cellStyle name="SAPBEXHLevel1X" xfId="107"/>
    <cellStyle name="SAPBEXHLevel1X 2" xfId="438"/>
    <cellStyle name="SAPBEXHLevel2" xfId="108"/>
    <cellStyle name="SAPBEXHLevel2 2" xfId="150"/>
    <cellStyle name="SAPBEXHLevel2X" xfId="109"/>
    <cellStyle name="SAPBEXHLevel2X 2" xfId="439"/>
    <cellStyle name="SAPBEXHLevel3" xfId="110"/>
    <cellStyle name="SAPBEXHLevel3 2" xfId="151"/>
    <cellStyle name="SAPBEXHLevel3X" xfId="111"/>
    <cellStyle name="SAPBEXHLevel3X 2" xfId="440"/>
    <cellStyle name="SAPBEXinputData" xfId="112"/>
    <cellStyle name="SAPBEXinputData 2" xfId="441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6"/>
    <cellStyle name="Style 1 2" xfId="357"/>
    <cellStyle name="Style 1_Domestic" xfId="358"/>
    <cellStyle name="Style 70" xfId="359"/>
    <cellStyle name="Title" xfId="2" builtinId="15" customBuiltin="1"/>
    <cellStyle name="Title 2" xfId="360"/>
    <cellStyle name="Total" xfId="18" builtinId="25" customBuiltin="1"/>
    <cellStyle name="Total 2" xfId="361"/>
    <cellStyle name="Total 3" xfId="362"/>
    <cellStyle name="Total 4" xfId="126"/>
    <cellStyle name="Warning Text" xfId="15" builtinId="11" customBuiltin="1"/>
    <cellStyle name="Warning Text 2" xfId="363"/>
    <cellStyle name="Warning Text 3" xfId="364"/>
    <cellStyle name="Warning Text 4" xfId="127"/>
    <cellStyle name="wrapped" xfId="3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0</xdr:row>
      <xdr:rowOff>0</xdr:rowOff>
    </xdr:from>
    <xdr:to>
      <xdr:col>9</xdr:col>
      <xdr:colOff>95249</xdr:colOff>
      <xdr:row>4</xdr:row>
      <xdr:rowOff>188201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657600" y="0"/>
          <a:ext cx="1733549" cy="95020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khnoukh, Emad" refreshedDate="41816.717743749999" createdVersion="4" refreshedVersion="4" minRefreshableVersion="3" recordCount="146">
  <cacheSource type="worksheet">
    <worksheetSource ref="A1:S1048576" sheet="Data"/>
  </cacheSource>
  <cacheFields count="19">
    <cacheField name="Category" numFmtId="0">
      <sharedItems containsBlank="1"/>
    </cacheField>
    <cacheField name="Profit Center" numFmtId="0">
      <sharedItems containsBlank="1"/>
    </cacheField>
    <cacheField name="Deal Parent No" numFmtId="0">
      <sharedItems containsBlank="1" count="9">
        <s v="RELTIVY_M"/>
        <m/>
        <s v="BRIDGE_9" u="1"/>
        <s v="ABACUS" u="1"/>
        <s v="AVEX" u="1"/>
        <s v="RELATIVIY" u="1"/>
        <s v="B9R" u="1"/>
        <s v="INTER_SOLT" u="1"/>
        <s v="FRONTIERS" u="1"/>
      </sharedItems>
    </cacheField>
    <cacheField name="Deal Sub N (Label)" numFmtId="0">
      <sharedItems containsBlank="1" count="8">
        <s v="USRM2"/>
        <m/>
        <s v="USAVX" u="1"/>
        <s v="USRMG" u="1"/>
        <s v="USINL" u="1"/>
        <s v="USB9R" u="1"/>
        <s v="USFRR" u="1"/>
        <s v="USABA" u="1"/>
      </sharedItems>
    </cacheField>
    <cacheField name="Customer" numFmtId="0">
      <sharedItems containsBlank="1" count="7">
        <s v="US3E070002"/>
        <m/>
        <s v="US3E070119" u="1"/>
        <s v="US3E070016" u="1"/>
        <s v="US3E070115" u="1"/>
        <s v="US3E070085" u="1"/>
        <s v="US3E070126" u="1"/>
      </sharedItems>
    </cacheField>
    <cacheField name="Flag carryforward" numFmtId="0">
      <sharedItems containsNonDate="0" containsString="0" containsBlank="1"/>
    </cacheField>
    <cacheField name="Document Number" numFmtId="0">
      <sharedItems containsBlank="1"/>
    </cacheField>
    <cacheField name="Line item" numFmtId="0">
      <sharedItems containsBlank="1"/>
    </cacheField>
    <cacheField name="Posting Date" numFmtId="0">
      <sharedItems containsNonDate="0" containsDate="1" containsString="0" containsBlank="1" minDate="2014-04-15T00:00:00" maxDate="2014-06-16T00:00:00"/>
    </cacheField>
    <cacheField name="Posting Period" numFmtId="0">
      <sharedItems containsBlank="1"/>
    </cacheField>
    <cacheField name="Fiscal Year" numFmtId="0">
      <sharedItems containsBlank="1"/>
    </cacheField>
    <cacheField name="Amount LC" numFmtId="0">
      <sharedItems containsString="0" containsBlank="1" containsNumber="1" minValue="-42568.13" maxValue="14589.18"/>
    </cacheField>
    <cacheField name="Local currency" numFmtId="0">
      <sharedItems containsBlank="1"/>
    </cacheField>
    <cacheField name="Reference Key 2" numFmtId="0">
      <sharedItems containsBlank="1" count="19">
        <s v="0000500002"/>
        <s v="0000686002"/>
        <s v="0000687001"/>
        <s v="0000686001"/>
        <s v="0000540001"/>
        <s v="0000570001"/>
        <s v="0000500001"/>
        <s v="0000550001"/>
        <s v="0000686005"/>
        <s v="0000503501"/>
        <m/>
        <s v="0000900030" u="1"/>
        <s v="0000900020" u="1"/>
        <s v="0000610101" u="1"/>
        <s v="0000688002" u="1"/>
        <s v="0000640000" u="1"/>
        <s v="0000640001" u="1"/>
        <s v="0000502001" u="1"/>
        <s v="0000610004" u="1"/>
      </sharedItems>
    </cacheField>
    <cacheField name="CrossRecoupment" numFmtId="0">
      <sharedItems containsNonDate="0" containsString="0" containsBlank="1"/>
    </cacheField>
    <cacheField name="Baseline Payment Dte" numFmtId="0">
      <sharedItems containsNonDate="0" containsDate="1" containsString="0" containsBlank="1" minDate="2014-04-15T00:00:00" maxDate="2014-05-01T00:00:00"/>
    </cacheField>
    <cacheField name="Grant" numFmtId="0">
      <sharedItems containsBlank="1"/>
    </cacheField>
    <cacheField name="Text" numFmtId="0">
      <sharedItems containsBlank="1"/>
    </cacheField>
    <cacheField name="Industr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6">
  <r>
    <s v="selected"/>
    <s v="US5C100011"/>
    <x v="0"/>
    <x v="0"/>
    <x v="0"/>
    <m/>
    <s v="29002139"/>
    <s v="78"/>
    <d v="2014-04-30T00:00:00"/>
    <s v="4"/>
    <s v="2014"/>
    <n v="-1.83"/>
    <s v="USD"/>
    <x v="0"/>
    <m/>
    <d v="2014-04-30T00:00:00"/>
    <s v="               1.83"/>
    <m/>
    <s v="CR04"/>
  </r>
  <r>
    <s v="selected"/>
    <s v="US5C100011"/>
    <x v="0"/>
    <x v="0"/>
    <x v="0"/>
    <m/>
    <s v="29002139"/>
    <s v="79"/>
    <d v="2014-04-30T00:00:00"/>
    <s v="4"/>
    <s v="2014"/>
    <n v="-7.75"/>
    <s v="USD"/>
    <x v="0"/>
    <m/>
    <d v="2014-04-30T00:00:00"/>
    <s v="               7.75"/>
    <m/>
    <s v="CR04"/>
  </r>
  <r>
    <s v="selected"/>
    <s v="US5C100011"/>
    <x v="0"/>
    <x v="0"/>
    <x v="0"/>
    <m/>
    <s v="29002139"/>
    <s v="80"/>
    <d v="2014-04-30T00:00:00"/>
    <s v="4"/>
    <s v="2014"/>
    <n v="-4.42"/>
    <s v="USD"/>
    <x v="0"/>
    <m/>
    <d v="2014-04-30T00:00:00"/>
    <s v="               4.42"/>
    <m/>
    <s v="CR04"/>
  </r>
  <r>
    <s v="selected"/>
    <s v="US5C100011"/>
    <x v="0"/>
    <x v="0"/>
    <x v="0"/>
    <m/>
    <s v="29002139"/>
    <s v="81"/>
    <d v="2014-04-30T00:00:00"/>
    <s v="4"/>
    <s v="2014"/>
    <n v="-4.8"/>
    <s v="USD"/>
    <x v="0"/>
    <m/>
    <d v="2014-04-30T00:00:00"/>
    <s v="               4.80"/>
    <m/>
    <s v="CR04"/>
  </r>
  <r>
    <s v="selected"/>
    <s v="US5C100011"/>
    <x v="0"/>
    <x v="0"/>
    <x v="0"/>
    <m/>
    <s v="29002139"/>
    <s v="82"/>
    <d v="2014-04-30T00:00:00"/>
    <s v="4"/>
    <s v="2014"/>
    <n v="-5.16"/>
    <s v="USD"/>
    <x v="0"/>
    <m/>
    <d v="2014-04-30T00:00:00"/>
    <s v="               5.16"/>
    <m/>
    <s v="CR04"/>
  </r>
  <r>
    <s v="selected"/>
    <s v="US5C100011"/>
    <x v="0"/>
    <x v="0"/>
    <x v="0"/>
    <m/>
    <s v="29002139"/>
    <s v="101"/>
    <d v="2014-04-30T00:00:00"/>
    <s v="4"/>
    <s v="2014"/>
    <n v="95.06"/>
    <s v="USD"/>
    <x v="1"/>
    <m/>
    <d v="2014-04-30T00:00:00"/>
    <s v="              95.06-"/>
    <m/>
    <s v="CR04"/>
  </r>
  <r>
    <s v="selected"/>
    <s v="US5C100011"/>
    <x v="0"/>
    <x v="0"/>
    <x v="0"/>
    <m/>
    <s v="29002139"/>
    <s v="102"/>
    <d v="2014-04-30T00:00:00"/>
    <s v="4"/>
    <s v="2014"/>
    <n v="10.85"/>
    <s v="USD"/>
    <x v="1"/>
    <m/>
    <d v="2014-04-30T00:00:00"/>
    <s v="              10.85-"/>
    <m/>
    <s v="CR04"/>
  </r>
  <r>
    <s v="selected"/>
    <s v="US5C100011"/>
    <x v="0"/>
    <x v="0"/>
    <x v="0"/>
    <m/>
    <s v="29002139"/>
    <s v="103"/>
    <d v="2014-04-30T00:00:00"/>
    <s v="4"/>
    <s v="2014"/>
    <n v="0.67"/>
    <s v="USD"/>
    <x v="1"/>
    <m/>
    <d v="2014-04-30T00:00:00"/>
    <s v="               0.67-"/>
    <m/>
    <s v="CR04"/>
  </r>
  <r>
    <s v="selected"/>
    <s v="US5C100011"/>
    <x v="0"/>
    <x v="0"/>
    <x v="0"/>
    <m/>
    <s v="29002139"/>
    <s v="104"/>
    <d v="2014-04-30T00:00:00"/>
    <s v="4"/>
    <s v="2014"/>
    <n v="0.25"/>
    <s v="USD"/>
    <x v="1"/>
    <m/>
    <d v="2014-04-30T00:00:00"/>
    <s v="               0.25-"/>
    <m/>
    <s v="CR04"/>
  </r>
  <r>
    <s v="selected"/>
    <s v="US5C100011"/>
    <x v="0"/>
    <x v="0"/>
    <x v="0"/>
    <m/>
    <s v="29002139"/>
    <s v="105"/>
    <d v="2014-04-30T00:00:00"/>
    <s v="4"/>
    <s v="2014"/>
    <n v="0.6"/>
    <s v="USD"/>
    <x v="1"/>
    <m/>
    <d v="2014-04-30T00:00:00"/>
    <s v="               0.60-"/>
    <m/>
    <s v="CR04"/>
  </r>
  <r>
    <s v="selected"/>
    <s v="US5C100011"/>
    <x v="0"/>
    <x v="0"/>
    <x v="0"/>
    <m/>
    <s v="29002139"/>
    <s v="106"/>
    <d v="2014-04-30T00:00:00"/>
    <s v="4"/>
    <s v="2014"/>
    <n v="0.51"/>
    <s v="USD"/>
    <x v="1"/>
    <m/>
    <d v="2014-04-30T00:00:00"/>
    <s v="               0.51-"/>
    <m/>
    <s v="CR04"/>
  </r>
  <r>
    <s v="selected"/>
    <s v="US5C100011"/>
    <x v="0"/>
    <x v="0"/>
    <x v="0"/>
    <m/>
    <s v="29002139"/>
    <s v="107"/>
    <d v="2014-04-30T00:00:00"/>
    <s v="4"/>
    <s v="2014"/>
    <n v="0.04"/>
    <s v="USD"/>
    <x v="1"/>
    <m/>
    <d v="2014-04-30T00:00:00"/>
    <s v="               0.04-"/>
    <m/>
    <s v="CR04"/>
  </r>
  <r>
    <s v="selected"/>
    <s v="US5C100011"/>
    <x v="0"/>
    <x v="0"/>
    <x v="0"/>
    <m/>
    <s v="29002139"/>
    <s v="108"/>
    <d v="2014-04-30T00:00:00"/>
    <s v="4"/>
    <s v="2014"/>
    <n v="0.13"/>
    <s v="USD"/>
    <x v="1"/>
    <m/>
    <d v="2014-04-30T00:00:00"/>
    <s v="               0.13-"/>
    <m/>
    <s v="CR04"/>
  </r>
  <r>
    <s v="selected"/>
    <s v="US5C100011"/>
    <x v="0"/>
    <x v="0"/>
    <x v="0"/>
    <m/>
    <s v="29002139"/>
    <s v="46"/>
    <d v="2014-04-30T00:00:00"/>
    <s v="4"/>
    <s v="2014"/>
    <n v="-0.2"/>
    <s v="USD"/>
    <x v="0"/>
    <m/>
    <d v="2014-04-30T00:00:00"/>
    <s v="               0.20"/>
    <m/>
    <s v="CR04"/>
  </r>
  <r>
    <s v="selected"/>
    <s v="US5C100011"/>
    <x v="0"/>
    <x v="0"/>
    <x v="0"/>
    <m/>
    <s v="29002139"/>
    <s v="47"/>
    <d v="2014-04-30T00:00:00"/>
    <s v="4"/>
    <s v="2014"/>
    <n v="-3.64"/>
    <s v="USD"/>
    <x v="0"/>
    <m/>
    <d v="2014-04-30T00:00:00"/>
    <s v="               3.64"/>
    <m/>
    <s v="CR04"/>
  </r>
  <r>
    <s v="selected"/>
    <s v="US5C100011"/>
    <x v="0"/>
    <x v="0"/>
    <x v="0"/>
    <m/>
    <s v="29002139"/>
    <s v="48"/>
    <d v="2014-04-30T00:00:00"/>
    <s v="4"/>
    <s v="2014"/>
    <n v="-2.52"/>
    <s v="USD"/>
    <x v="0"/>
    <m/>
    <d v="2014-04-30T00:00:00"/>
    <s v="               2.52"/>
    <m/>
    <s v="CR04"/>
  </r>
  <r>
    <s v="selected"/>
    <s v="US5C100011"/>
    <x v="0"/>
    <x v="0"/>
    <x v="0"/>
    <m/>
    <s v="29002139"/>
    <s v="49"/>
    <d v="2014-04-30T00:00:00"/>
    <s v="4"/>
    <s v="2014"/>
    <n v="-0.83"/>
    <s v="USD"/>
    <x v="0"/>
    <m/>
    <d v="2014-04-30T00:00:00"/>
    <s v="               0.83"/>
    <m/>
    <s v="CR04"/>
  </r>
  <r>
    <s v="selected"/>
    <s v="US5C100011"/>
    <x v="0"/>
    <x v="0"/>
    <x v="0"/>
    <m/>
    <s v="29002139"/>
    <s v="96"/>
    <d v="2014-04-30T00:00:00"/>
    <s v="4"/>
    <s v="2014"/>
    <n v="60.15"/>
    <s v="USD"/>
    <x v="2"/>
    <m/>
    <d v="2014-04-30T00:00:00"/>
    <s v="              60.15-"/>
    <m/>
    <s v="CR04"/>
  </r>
  <r>
    <s v="selected"/>
    <s v="US5C100011"/>
    <x v="0"/>
    <x v="0"/>
    <x v="0"/>
    <m/>
    <s v="29002139"/>
    <s v="97"/>
    <d v="2014-04-30T00:00:00"/>
    <s v="4"/>
    <s v="2014"/>
    <n v="113.48"/>
    <s v="USD"/>
    <x v="3"/>
    <m/>
    <d v="2014-04-30T00:00:00"/>
    <s v="             113.48-"/>
    <m/>
    <s v="CR04"/>
  </r>
  <r>
    <s v="selected"/>
    <s v="US5C100011"/>
    <x v="0"/>
    <x v="0"/>
    <x v="0"/>
    <m/>
    <s v="29002139"/>
    <s v="98"/>
    <d v="2014-04-30T00:00:00"/>
    <s v="4"/>
    <s v="2014"/>
    <n v="-2091.14"/>
    <s v="USD"/>
    <x v="3"/>
    <m/>
    <d v="2014-04-30T00:00:00"/>
    <s v="           2,091.14"/>
    <m/>
    <s v="CR04"/>
  </r>
  <r>
    <s v="selected"/>
    <s v="US5C100011"/>
    <x v="0"/>
    <x v="0"/>
    <x v="0"/>
    <m/>
    <s v="29002139"/>
    <s v="99"/>
    <d v="2014-04-30T00:00:00"/>
    <s v="4"/>
    <s v="2014"/>
    <n v="5129.7299999999996"/>
    <s v="USD"/>
    <x v="3"/>
    <m/>
    <d v="2014-04-30T00:00:00"/>
    <s v="           5,129.73-"/>
    <m/>
    <s v="CR04"/>
  </r>
  <r>
    <s v="selected"/>
    <s v="US5C100011"/>
    <x v="0"/>
    <x v="0"/>
    <x v="0"/>
    <m/>
    <s v="29002139"/>
    <s v="100"/>
    <d v="2014-04-30T00:00:00"/>
    <s v="4"/>
    <s v="2014"/>
    <n v="1144.68"/>
    <s v="USD"/>
    <x v="3"/>
    <m/>
    <d v="2014-04-30T00:00:00"/>
    <s v="           1,144.68-"/>
    <m/>
    <s v="CR04"/>
  </r>
  <r>
    <s v="selected"/>
    <s v="US5C100011"/>
    <x v="0"/>
    <x v="0"/>
    <x v="0"/>
    <m/>
    <s v="29002139"/>
    <s v="89"/>
    <d v="2014-04-30T00:00:00"/>
    <s v="4"/>
    <s v="2014"/>
    <n v="7.13"/>
    <s v="USD"/>
    <x v="4"/>
    <m/>
    <d v="2014-04-30T00:00:00"/>
    <s v="               7.13-"/>
    <m/>
    <s v="CR04"/>
  </r>
  <r>
    <s v="selected"/>
    <s v="US5C100011"/>
    <x v="0"/>
    <x v="0"/>
    <x v="0"/>
    <m/>
    <s v="29002139"/>
    <s v="88"/>
    <d v="2014-04-30T00:00:00"/>
    <s v="4"/>
    <s v="2014"/>
    <n v="14589.18"/>
    <s v="USD"/>
    <x v="4"/>
    <m/>
    <d v="2014-04-30T00:00:00"/>
    <s v="          14,589.18-"/>
    <m/>
    <s v="CR04"/>
  </r>
  <r>
    <s v="selected"/>
    <s v="US5C100011"/>
    <x v="0"/>
    <x v="0"/>
    <x v="0"/>
    <m/>
    <s v="29002139"/>
    <s v="90"/>
    <d v="2014-04-30T00:00:00"/>
    <s v="4"/>
    <s v="2014"/>
    <n v="7903.73"/>
    <s v="USD"/>
    <x v="5"/>
    <m/>
    <d v="2014-04-30T00:00:00"/>
    <s v="           7,903.73-"/>
    <m/>
    <s v="CR04"/>
  </r>
  <r>
    <s v="selected"/>
    <s v="US5C100011"/>
    <x v="0"/>
    <x v="0"/>
    <x v="0"/>
    <m/>
    <s v="29002139"/>
    <s v="91"/>
    <d v="2014-04-30T00:00:00"/>
    <s v="4"/>
    <s v="2014"/>
    <n v="381.67"/>
    <s v="USD"/>
    <x v="5"/>
    <m/>
    <d v="2014-04-30T00:00:00"/>
    <s v="             381.67-"/>
    <m/>
    <s v="CR04"/>
  </r>
  <r>
    <s v="selected"/>
    <s v="US5C100011"/>
    <x v="0"/>
    <x v="0"/>
    <x v="0"/>
    <m/>
    <s v="29002139"/>
    <s v="92"/>
    <d v="2014-04-30T00:00:00"/>
    <s v="4"/>
    <s v="2014"/>
    <n v="2231.52"/>
    <s v="USD"/>
    <x v="5"/>
    <m/>
    <d v="2014-04-30T00:00:00"/>
    <s v="           2,231.52-"/>
    <m/>
    <s v="CR04"/>
  </r>
  <r>
    <s v="selected"/>
    <s v="US5C100011"/>
    <x v="0"/>
    <x v="0"/>
    <x v="0"/>
    <m/>
    <s v="29002139"/>
    <s v="93"/>
    <d v="2014-04-30T00:00:00"/>
    <s v="4"/>
    <s v="2014"/>
    <n v="-2103.65"/>
    <s v="USD"/>
    <x v="5"/>
    <m/>
    <d v="2014-04-30T00:00:00"/>
    <s v="           2,103.65"/>
    <m/>
    <s v="CR04"/>
  </r>
  <r>
    <s v="selected"/>
    <s v="US5C100011"/>
    <x v="0"/>
    <x v="0"/>
    <x v="0"/>
    <m/>
    <s v="29002139"/>
    <s v="94"/>
    <d v="2014-04-30T00:00:00"/>
    <s v="4"/>
    <s v="2014"/>
    <n v="-174.14"/>
    <s v="USD"/>
    <x v="5"/>
    <m/>
    <d v="2014-04-30T00:00:00"/>
    <s v="             174.14"/>
    <m/>
    <s v="CR04"/>
  </r>
  <r>
    <s v="selected"/>
    <s v="US5C100011"/>
    <x v="0"/>
    <x v="0"/>
    <x v="0"/>
    <m/>
    <s v="29002139"/>
    <s v="95"/>
    <d v="2014-04-30T00:00:00"/>
    <s v="4"/>
    <s v="2014"/>
    <n v="662.02"/>
    <s v="USD"/>
    <x v="5"/>
    <m/>
    <d v="2014-04-30T00:00:00"/>
    <s v="             662.02-"/>
    <m/>
    <s v="CR04"/>
  </r>
  <r>
    <s v="selected"/>
    <s v="US5C100011"/>
    <x v="0"/>
    <x v="0"/>
    <x v="0"/>
    <m/>
    <s v="29002139"/>
    <s v="87"/>
    <d v="2014-04-30T00:00:00"/>
    <s v="4"/>
    <s v="2014"/>
    <n v="37.840000000000003"/>
    <s v="USD"/>
    <x v="4"/>
    <m/>
    <d v="2014-04-30T00:00:00"/>
    <s v="              37.84-"/>
    <m/>
    <s v="CR04"/>
  </r>
  <r>
    <s v="selected"/>
    <s v="US5C100011"/>
    <x v="0"/>
    <x v="0"/>
    <x v="0"/>
    <m/>
    <s v="29002139"/>
    <s v="86"/>
    <d v="2014-04-30T00:00:00"/>
    <s v="4"/>
    <s v="2014"/>
    <n v="424.47"/>
    <s v="USD"/>
    <x v="4"/>
    <m/>
    <d v="2014-04-30T00:00:00"/>
    <s v="             424.47-"/>
    <m/>
    <s v="CR04"/>
  </r>
  <r>
    <s v="selected"/>
    <s v="US5C100011"/>
    <x v="0"/>
    <x v="0"/>
    <x v="0"/>
    <m/>
    <s v="29002139"/>
    <s v="45"/>
    <d v="2014-04-30T00:00:00"/>
    <s v="4"/>
    <s v="2014"/>
    <n v="-1271.81"/>
    <s v="USD"/>
    <x v="6"/>
    <m/>
    <d v="2014-04-30T00:00:00"/>
    <s v="           1,271.81"/>
    <m/>
    <s v="CR04"/>
  </r>
  <r>
    <s v="selected"/>
    <s v="US5C100011"/>
    <x v="0"/>
    <x v="0"/>
    <x v="0"/>
    <m/>
    <s v="29002139"/>
    <s v="44"/>
    <d v="2014-04-30T00:00:00"/>
    <s v="4"/>
    <s v="2014"/>
    <n v="-1613.24"/>
    <s v="USD"/>
    <x v="6"/>
    <m/>
    <d v="2014-04-30T00:00:00"/>
    <s v="           1,613.24"/>
    <m/>
    <s v="CR04"/>
  </r>
  <r>
    <s v="selected"/>
    <s v="US5C100011"/>
    <x v="0"/>
    <x v="0"/>
    <x v="0"/>
    <m/>
    <s v="29002139"/>
    <s v="43"/>
    <d v="2014-04-30T00:00:00"/>
    <s v="4"/>
    <s v="2014"/>
    <n v="-34303.519999999997"/>
    <s v="USD"/>
    <x v="6"/>
    <m/>
    <d v="2014-04-30T00:00:00"/>
    <s v="          34,303.52"/>
    <s v="1,446,396 Units"/>
    <s v="CR04"/>
  </r>
  <r>
    <s v="selected"/>
    <s v="US5C100011"/>
    <x v="0"/>
    <x v="0"/>
    <x v="0"/>
    <m/>
    <s v="29002139"/>
    <s v="85"/>
    <d v="2014-04-30T00:00:00"/>
    <s v="4"/>
    <s v="2014"/>
    <n v="2688.59"/>
    <s v="USD"/>
    <x v="7"/>
    <m/>
    <d v="2014-04-30T00:00:00"/>
    <s v="           2,688.59-"/>
    <m/>
    <s v="CR04"/>
  </r>
  <r>
    <s v="selected"/>
    <s v="US5C100011"/>
    <x v="0"/>
    <x v="0"/>
    <x v="0"/>
    <m/>
    <s v="29002139"/>
    <s v="83"/>
    <d v="2014-04-30T00:00:00"/>
    <s v="4"/>
    <s v="2014"/>
    <n v="86.55"/>
    <s v="USD"/>
    <x v="7"/>
    <m/>
    <d v="2014-04-30T00:00:00"/>
    <s v="              86.55-"/>
    <m/>
    <s v="CR04"/>
  </r>
  <r>
    <s v="selected"/>
    <s v="US5C100011"/>
    <x v="0"/>
    <x v="0"/>
    <x v="0"/>
    <m/>
    <s v="29002139"/>
    <s v="84"/>
    <d v="2014-04-30T00:00:00"/>
    <s v="4"/>
    <s v="2014"/>
    <n v="138"/>
    <s v="USD"/>
    <x v="7"/>
    <m/>
    <d v="2014-04-30T00:00:00"/>
    <s v="             138.00-"/>
    <m/>
    <s v="CR04"/>
  </r>
  <r>
    <s v="selected"/>
    <s v="US5C100011"/>
    <x v="0"/>
    <x v="0"/>
    <x v="0"/>
    <m/>
    <s v="29002139"/>
    <s v="77"/>
    <d v="2014-04-30T00:00:00"/>
    <s v="4"/>
    <s v="2014"/>
    <n v="-560.25"/>
    <s v="USD"/>
    <x v="0"/>
    <m/>
    <d v="2014-04-30T00:00:00"/>
    <s v="             560.25"/>
    <m/>
    <s v="CR04"/>
  </r>
  <r>
    <s v="selected"/>
    <s v="US5C100011"/>
    <x v="0"/>
    <x v="0"/>
    <x v="0"/>
    <m/>
    <s v="29002139"/>
    <s v="75"/>
    <d v="2014-04-30T00:00:00"/>
    <s v="4"/>
    <s v="2014"/>
    <n v="-30.8"/>
    <s v="USD"/>
    <x v="0"/>
    <m/>
    <d v="2014-04-30T00:00:00"/>
    <s v="              30.80"/>
    <m/>
    <s v="CR04"/>
  </r>
  <r>
    <s v="selected"/>
    <s v="US5C100011"/>
    <x v="0"/>
    <x v="0"/>
    <x v="0"/>
    <m/>
    <s v="29002139"/>
    <s v="74"/>
    <d v="2014-04-30T00:00:00"/>
    <s v="4"/>
    <s v="2014"/>
    <n v="-836.16"/>
    <s v="USD"/>
    <x v="0"/>
    <m/>
    <d v="2014-04-30T00:00:00"/>
    <s v="             836.16"/>
    <m/>
    <s v="CR04"/>
  </r>
  <r>
    <s v="selected"/>
    <s v="US5C100011"/>
    <x v="0"/>
    <x v="0"/>
    <x v="0"/>
    <m/>
    <s v="29002139"/>
    <s v="73"/>
    <d v="2014-04-30T00:00:00"/>
    <s v="4"/>
    <s v="2014"/>
    <n v="-25.2"/>
    <s v="USD"/>
    <x v="0"/>
    <m/>
    <d v="2014-04-30T00:00:00"/>
    <s v="              25.20"/>
    <m/>
    <s v="CR04"/>
  </r>
  <r>
    <s v="selected"/>
    <s v="US5C100011"/>
    <x v="0"/>
    <x v="0"/>
    <x v="0"/>
    <m/>
    <s v="29002139"/>
    <s v="72"/>
    <d v="2014-04-30T00:00:00"/>
    <s v="4"/>
    <s v="2014"/>
    <n v="-24.32"/>
    <s v="USD"/>
    <x v="0"/>
    <m/>
    <d v="2014-04-30T00:00:00"/>
    <s v="              24.32"/>
    <m/>
    <s v="CR04"/>
  </r>
  <r>
    <s v="selected"/>
    <s v="US5C100011"/>
    <x v="0"/>
    <x v="0"/>
    <x v="0"/>
    <m/>
    <s v="29002139"/>
    <s v="71"/>
    <d v="2014-04-30T00:00:00"/>
    <s v="4"/>
    <s v="2014"/>
    <n v="-706.63"/>
    <s v="USD"/>
    <x v="0"/>
    <m/>
    <d v="2014-04-30T00:00:00"/>
    <s v="             706.63"/>
    <m/>
    <s v="CR04"/>
  </r>
  <r>
    <s v="selected"/>
    <s v="US5C100011"/>
    <x v="0"/>
    <x v="0"/>
    <x v="0"/>
    <m/>
    <s v="29002139"/>
    <s v="70"/>
    <d v="2014-04-30T00:00:00"/>
    <s v="4"/>
    <s v="2014"/>
    <n v="-160.09"/>
    <s v="USD"/>
    <x v="0"/>
    <m/>
    <d v="2014-04-30T00:00:00"/>
    <s v="             160.09"/>
    <m/>
    <s v="CR04"/>
  </r>
  <r>
    <s v="selected"/>
    <s v="US5C100011"/>
    <x v="0"/>
    <x v="0"/>
    <x v="0"/>
    <m/>
    <s v="29002139"/>
    <s v="69"/>
    <d v="2014-04-30T00:00:00"/>
    <s v="4"/>
    <s v="2014"/>
    <n v="-3904.6"/>
    <s v="USD"/>
    <x v="0"/>
    <m/>
    <d v="2014-04-30T00:00:00"/>
    <s v="           3,904.60"/>
    <m/>
    <s v="CR04"/>
  </r>
  <r>
    <s v="selected"/>
    <s v="US5C100011"/>
    <x v="0"/>
    <x v="0"/>
    <x v="0"/>
    <m/>
    <s v="29002139"/>
    <s v="68"/>
    <d v="2014-04-30T00:00:00"/>
    <s v="4"/>
    <s v="2014"/>
    <n v="-4114.49"/>
    <s v="USD"/>
    <x v="0"/>
    <m/>
    <d v="2014-04-30T00:00:00"/>
    <s v="           4,114.49"/>
    <m/>
    <s v="CR04"/>
  </r>
  <r>
    <s v="selected"/>
    <s v="US5C100011"/>
    <x v="0"/>
    <x v="0"/>
    <x v="0"/>
    <m/>
    <s v="29002139"/>
    <s v="67"/>
    <d v="2014-04-30T00:00:00"/>
    <s v="4"/>
    <s v="2014"/>
    <n v="-8123.99"/>
    <s v="USD"/>
    <x v="0"/>
    <m/>
    <d v="2014-04-30T00:00:00"/>
    <s v="           8,123.99"/>
    <m/>
    <s v="CR04"/>
  </r>
  <r>
    <s v="selected"/>
    <s v="US5C100011"/>
    <x v="0"/>
    <x v="0"/>
    <x v="0"/>
    <m/>
    <s v="29002139"/>
    <s v="66"/>
    <d v="2014-04-30T00:00:00"/>
    <s v="4"/>
    <s v="2014"/>
    <n v="-2797.82"/>
    <s v="USD"/>
    <x v="0"/>
    <m/>
    <d v="2014-04-30T00:00:00"/>
    <s v="           2,797.82"/>
    <m/>
    <s v="CR04"/>
  </r>
  <r>
    <s v="selected"/>
    <s v="US5C100011"/>
    <x v="0"/>
    <x v="0"/>
    <x v="0"/>
    <m/>
    <s v="29002139"/>
    <s v="65"/>
    <d v="2014-04-30T00:00:00"/>
    <s v="4"/>
    <s v="2014"/>
    <n v="-9048.0300000000007"/>
    <s v="USD"/>
    <x v="0"/>
    <m/>
    <d v="2014-04-30T00:00:00"/>
    <s v="           9,048.03"/>
    <m/>
    <s v="CR04"/>
  </r>
  <r>
    <s v="selected"/>
    <s v="US5C100011"/>
    <x v="0"/>
    <x v="0"/>
    <x v="0"/>
    <m/>
    <s v="29002139"/>
    <s v="64"/>
    <d v="2014-04-30T00:00:00"/>
    <s v="4"/>
    <s v="2014"/>
    <n v="-4338.5600000000004"/>
    <s v="USD"/>
    <x v="0"/>
    <m/>
    <d v="2014-04-30T00:00:00"/>
    <s v="           4,338.56"/>
    <m/>
    <s v="CR04"/>
  </r>
  <r>
    <s v="selected"/>
    <s v="US5C100011"/>
    <x v="0"/>
    <x v="0"/>
    <x v="0"/>
    <m/>
    <s v="29002139"/>
    <s v="63"/>
    <d v="2014-04-30T00:00:00"/>
    <s v="4"/>
    <s v="2014"/>
    <n v="-10.75"/>
    <s v="USD"/>
    <x v="0"/>
    <m/>
    <d v="2014-04-30T00:00:00"/>
    <s v="              10.75"/>
    <m/>
    <s v="CR04"/>
  </r>
  <r>
    <s v="selected"/>
    <s v="US5C100011"/>
    <x v="0"/>
    <x v="0"/>
    <x v="0"/>
    <m/>
    <s v="29002139"/>
    <s v="62"/>
    <d v="2014-04-30T00:00:00"/>
    <s v="4"/>
    <s v="2014"/>
    <n v="-8.92"/>
    <s v="USD"/>
    <x v="0"/>
    <m/>
    <d v="2014-04-30T00:00:00"/>
    <s v="               8.92"/>
    <m/>
    <s v="CR04"/>
  </r>
  <r>
    <s v="selected"/>
    <s v="US5C100011"/>
    <x v="0"/>
    <x v="0"/>
    <x v="0"/>
    <m/>
    <s v="29002139"/>
    <s v="61"/>
    <d v="2014-04-30T00:00:00"/>
    <s v="4"/>
    <s v="2014"/>
    <n v="-97.86"/>
    <s v="USD"/>
    <x v="0"/>
    <m/>
    <d v="2014-04-30T00:00:00"/>
    <s v="              97.86"/>
    <m/>
    <s v="CR04"/>
  </r>
  <r>
    <s v="selected"/>
    <s v="US5C100011"/>
    <x v="0"/>
    <x v="0"/>
    <x v="0"/>
    <m/>
    <s v="29002139"/>
    <s v="60"/>
    <d v="2014-04-30T00:00:00"/>
    <s v="4"/>
    <s v="2014"/>
    <n v="-190.46"/>
    <s v="USD"/>
    <x v="0"/>
    <m/>
    <d v="2014-04-30T00:00:00"/>
    <s v="             190.46"/>
    <m/>
    <s v="CR04"/>
  </r>
  <r>
    <s v="selected"/>
    <s v="US5C100011"/>
    <x v="0"/>
    <x v="0"/>
    <x v="0"/>
    <m/>
    <s v="29002139"/>
    <s v="59"/>
    <d v="2014-04-30T00:00:00"/>
    <s v="4"/>
    <s v="2014"/>
    <n v="-0.22"/>
    <s v="USD"/>
    <x v="0"/>
    <m/>
    <d v="2014-04-30T00:00:00"/>
    <s v="               0.22"/>
    <m/>
    <s v="CR04"/>
  </r>
  <r>
    <s v="selected"/>
    <s v="US5C100011"/>
    <x v="0"/>
    <x v="0"/>
    <x v="0"/>
    <m/>
    <s v="29002139"/>
    <s v="58"/>
    <d v="2014-04-30T00:00:00"/>
    <s v="4"/>
    <s v="2014"/>
    <n v="-0.04"/>
    <s v="USD"/>
    <x v="0"/>
    <m/>
    <d v="2014-04-30T00:00:00"/>
    <s v="               0.04"/>
    <m/>
    <s v="CR04"/>
  </r>
  <r>
    <s v="selected"/>
    <s v="US5C100011"/>
    <x v="0"/>
    <x v="0"/>
    <x v="0"/>
    <m/>
    <s v="29002139"/>
    <s v="57"/>
    <d v="2014-04-30T00:00:00"/>
    <s v="4"/>
    <s v="2014"/>
    <n v="-7.0000000000000007E-2"/>
    <s v="USD"/>
    <x v="0"/>
    <m/>
    <d v="2014-04-30T00:00:00"/>
    <s v="               0.07"/>
    <m/>
    <s v="CR04"/>
  </r>
  <r>
    <s v="selected"/>
    <s v="US5C100011"/>
    <x v="0"/>
    <x v="0"/>
    <x v="0"/>
    <m/>
    <s v="29002139"/>
    <s v="56"/>
    <d v="2014-04-30T00:00:00"/>
    <s v="4"/>
    <s v="2014"/>
    <n v="-2311.6999999999998"/>
    <s v="USD"/>
    <x v="0"/>
    <m/>
    <d v="2014-04-30T00:00:00"/>
    <s v="           2,311.70"/>
    <m/>
    <s v="CR04"/>
  </r>
  <r>
    <s v="selected"/>
    <s v="US5C100011"/>
    <x v="0"/>
    <x v="0"/>
    <x v="0"/>
    <m/>
    <s v="29002139"/>
    <s v="55"/>
    <d v="2014-04-30T00:00:00"/>
    <s v="4"/>
    <s v="2014"/>
    <n v="-1901.17"/>
    <s v="USD"/>
    <x v="0"/>
    <m/>
    <d v="2014-04-30T00:00:00"/>
    <s v="           1,901.17"/>
    <m/>
    <s v="CR04"/>
  </r>
  <r>
    <s v="selected"/>
    <s v="US5C100011"/>
    <x v="0"/>
    <x v="0"/>
    <x v="0"/>
    <m/>
    <s v="29002139"/>
    <s v="54"/>
    <d v="2014-04-30T00:00:00"/>
    <s v="4"/>
    <s v="2014"/>
    <n v="-217.03"/>
    <s v="USD"/>
    <x v="0"/>
    <m/>
    <d v="2014-04-30T00:00:00"/>
    <s v="             217.03"/>
    <m/>
    <s v="CR04"/>
  </r>
  <r>
    <s v="selected"/>
    <s v="US5C100011"/>
    <x v="0"/>
    <x v="0"/>
    <x v="0"/>
    <m/>
    <s v="29002139"/>
    <s v="53"/>
    <d v="2014-04-30T00:00:00"/>
    <s v="4"/>
    <s v="2014"/>
    <n v="-13.27"/>
    <s v="USD"/>
    <x v="0"/>
    <m/>
    <d v="2014-04-30T00:00:00"/>
    <s v="              13.27"/>
    <m/>
    <s v="CR04"/>
  </r>
  <r>
    <s v="selected"/>
    <s v="US5C100011"/>
    <x v="0"/>
    <x v="0"/>
    <x v="0"/>
    <m/>
    <s v="29002139"/>
    <s v="52"/>
    <d v="2014-04-30T00:00:00"/>
    <s v="4"/>
    <s v="2014"/>
    <n v="-5.03"/>
    <s v="USD"/>
    <x v="0"/>
    <m/>
    <d v="2014-04-30T00:00:00"/>
    <s v="               5.03"/>
    <m/>
    <s v="CR04"/>
  </r>
  <r>
    <s v="selected"/>
    <s v="US5C100011"/>
    <x v="0"/>
    <x v="0"/>
    <x v="0"/>
    <m/>
    <s v="29002139"/>
    <s v="51"/>
    <d v="2014-04-30T00:00:00"/>
    <s v="4"/>
    <s v="2014"/>
    <n v="-12.13"/>
    <s v="USD"/>
    <x v="0"/>
    <m/>
    <d v="2014-04-30T00:00:00"/>
    <s v="              12.13"/>
    <m/>
    <s v="CR04"/>
  </r>
  <r>
    <s v="selected"/>
    <s v="US5C100011"/>
    <x v="0"/>
    <x v="0"/>
    <x v="0"/>
    <m/>
    <s v="29002139"/>
    <s v="76"/>
    <d v="2014-04-30T00:00:00"/>
    <s v="4"/>
    <s v="2014"/>
    <n v="-2.1"/>
    <s v="USD"/>
    <x v="0"/>
    <m/>
    <d v="2014-04-30T00:00:00"/>
    <s v="               2.10"/>
    <m/>
    <s v="CR04"/>
  </r>
  <r>
    <s v="selected"/>
    <s v="US5C100011"/>
    <x v="0"/>
    <x v="0"/>
    <x v="0"/>
    <m/>
    <s v="29002139"/>
    <s v="50"/>
    <d v="2014-04-30T00:00:00"/>
    <s v="4"/>
    <s v="2014"/>
    <n v="-10.220000000000001"/>
    <s v="USD"/>
    <x v="0"/>
    <m/>
    <d v="2014-04-30T00:00:00"/>
    <s v="              10.22"/>
    <m/>
    <s v="CR04"/>
  </r>
  <r>
    <s v="selected"/>
    <s v="US5C100011"/>
    <x v="0"/>
    <x v="0"/>
    <x v="0"/>
    <m/>
    <s v="29002140"/>
    <s v="27"/>
    <d v="2014-04-30T00:00:00"/>
    <s v="4"/>
    <s v="2014"/>
    <n v="75.25"/>
    <s v="USD"/>
    <x v="1"/>
    <m/>
    <d v="2014-04-30T00:00:00"/>
    <s v="              75.25-"/>
    <m/>
    <s v="CR04"/>
  </r>
  <r>
    <s v="selected"/>
    <s v="US5C100011"/>
    <x v="0"/>
    <x v="0"/>
    <x v="0"/>
    <m/>
    <s v="29002140"/>
    <s v="28"/>
    <d v="2014-04-30T00:00:00"/>
    <s v="4"/>
    <s v="2014"/>
    <n v="2.27"/>
    <s v="USD"/>
    <x v="1"/>
    <m/>
    <d v="2014-04-30T00:00:00"/>
    <s v="               2.27-"/>
    <m/>
    <s v="CR04"/>
  </r>
  <r>
    <s v="selected"/>
    <s v="US5C100011"/>
    <x v="0"/>
    <x v="0"/>
    <x v="0"/>
    <m/>
    <s v="29002140"/>
    <s v="29"/>
    <d v="2014-04-30T00:00:00"/>
    <s v="4"/>
    <s v="2014"/>
    <n v="2.19"/>
    <s v="USD"/>
    <x v="1"/>
    <m/>
    <d v="2014-04-30T00:00:00"/>
    <s v="               2.19-"/>
    <m/>
    <s v="CR04"/>
  </r>
  <r>
    <s v="selected"/>
    <s v="US5C100011"/>
    <x v="0"/>
    <x v="0"/>
    <x v="0"/>
    <m/>
    <s v="29002140"/>
    <s v="30"/>
    <d v="2014-04-30T00:00:00"/>
    <s v="4"/>
    <s v="2014"/>
    <n v="63.6"/>
    <s v="USD"/>
    <x v="1"/>
    <m/>
    <d v="2014-04-30T00:00:00"/>
    <s v="              63.60-"/>
    <m/>
    <s v="CR04"/>
  </r>
  <r>
    <s v="selected"/>
    <s v="US5C100011"/>
    <x v="0"/>
    <x v="0"/>
    <x v="0"/>
    <m/>
    <s v="29002140"/>
    <s v="31"/>
    <d v="2014-04-30T00:00:00"/>
    <s v="4"/>
    <s v="2014"/>
    <n v="14.41"/>
    <s v="USD"/>
    <x v="1"/>
    <m/>
    <d v="2014-04-30T00:00:00"/>
    <s v="              14.41-"/>
    <m/>
    <s v="CR04"/>
  </r>
  <r>
    <s v="selected"/>
    <s v="US5C100011"/>
    <x v="0"/>
    <x v="0"/>
    <x v="0"/>
    <m/>
    <s v="29002140"/>
    <s v="32"/>
    <d v="2014-04-30T00:00:00"/>
    <s v="4"/>
    <s v="2014"/>
    <n v="351.41"/>
    <s v="USD"/>
    <x v="1"/>
    <m/>
    <d v="2014-04-30T00:00:00"/>
    <s v="             351.41-"/>
    <m/>
    <s v="CR04"/>
  </r>
  <r>
    <s v="selected"/>
    <s v="US5C100011"/>
    <x v="0"/>
    <x v="0"/>
    <x v="0"/>
    <m/>
    <s v="29002140"/>
    <s v="33"/>
    <d v="2014-04-30T00:00:00"/>
    <s v="4"/>
    <s v="2014"/>
    <n v="370.3"/>
    <s v="USD"/>
    <x v="1"/>
    <m/>
    <d v="2014-04-30T00:00:00"/>
    <s v="             370.30-"/>
    <m/>
    <s v="CR04"/>
  </r>
  <r>
    <s v="selected"/>
    <s v="US5C100011"/>
    <x v="0"/>
    <x v="0"/>
    <x v="0"/>
    <m/>
    <s v="29002140"/>
    <s v="34"/>
    <d v="2014-04-30T00:00:00"/>
    <s v="4"/>
    <s v="2014"/>
    <n v="731.16"/>
    <s v="USD"/>
    <x v="1"/>
    <m/>
    <d v="2014-04-30T00:00:00"/>
    <s v="             731.16-"/>
    <m/>
    <s v="CR04"/>
  </r>
  <r>
    <s v="selected"/>
    <s v="US5C100011"/>
    <x v="0"/>
    <x v="0"/>
    <x v="0"/>
    <m/>
    <s v="29002140"/>
    <s v="35"/>
    <d v="2014-04-30T00:00:00"/>
    <s v="4"/>
    <s v="2014"/>
    <n v="251.8"/>
    <s v="USD"/>
    <x v="1"/>
    <m/>
    <d v="2014-04-30T00:00:00"/>
    <s v="             251.80-"/>
    <m/>
    <s v="CR04"/>
  </r>
  <r>
    <s v="selected"/>
    <s v="US5C100011"/>
    <x v="0"/>
    <x v="0"/>
    <x v="0"/>
    <m/>
    <s v="29002140"/>
    <s v="36"/>
    <d v="2014-04-30T00:00:00"/>
    <s v="4"/>
    <s v="2014"/>
    <n v="814.32"/>
    <s v="USD"/>
    <x v="1"/>
    <m/>
    <d v="2014-04-30T00:00:00"/>
    <s v="             814.32-"/>
    <m/>
    <s v="CR04"/>
  </r>
  <r>
    <s v="selected"/>
    <s v="US5C100011"/>
    <x v="0"/>
    <x v="0"/>
    <x v="0"/>
    <m/>
    <s v="29002140"/>
    <s v="37"/>
    <d v="2014-04-30T00:00:00"/>
    <s v="4"/>
    <s v="2014"/>
    <n v="390.47"/>
    <s v="USD"/>
    <x v="1"/>
    <m/>
    <d v="2014-04-30T00:00:00"/>
    <s v="             390.47-"/>
    <m/>
    <s v="CR04"/>
  </r>
  <r>
    <s v="selected"/>
    <s v="US5C100011"/>
    <x v="0"/>
    <x v="0"/>
    <x v="0"/>
    <m/>
    <s v="29002140"/>
    <s v="26"/>
    <d v="2014-04-30T00:00:00"/>
    <s v="4"/>
    <s v="2014"/>
    <n v="2.77"/>
    <s v="USD"/>
    <x v="1"/>
    <m/>
    <d v="2014-04-30T00:00:00"/>
    <s v="               2.77-"/>
    <m/>
    <s v="CR04"/>
  </r>
  <r>
    <s v="selected"/>
    <s v="US5C100011"/>
    <x v="0"/>
    <x v="0"/>
    <x v="0"/>
    <m/>
    <s v="29002140"/>
    <s v="25"/>
    <d v="2014-04-30T00:00:00"/>
    <s v="4"/>
    <s v="2014"/>
    <n v="0.19"/>
    <s v="USD"/>
    <x v="1"/>
    <m/>
    <d v="2014-04-30T00:00:00"/>
    <s v="               0.19-"/>
    <m/>
    <s v="CR04"/>
  </r>
  <r>
    <s v="selected"/>
    <s v="US5C100011"/>
    <x v="0"/>
    <x v="0"/>
    <x v="0"/>
    <m/>
    <s v="29002140"/>
    <s v="24"/>
    <d v="2014-04-30T00:00:00"/>
    <s v="4"/>
    <s v="2014"/>
    <n v="0.43"/>
    <s v="USD"/>
    <x v="1"/>
    <m/>
    <d v="2014-04-30T00:00:00"/>
    <s v="               0.43-"/>
    <m/>
    <s v="CR04"/>
  </r>
  <r>
    <s v="selected"/>
    <s v="US5C100011"/>
    <x v="0"/>
    <x v="0"/>
    <x v="0"/>
    <m/>
    <s v="29002140"/>
    <s v="23"/>
    <d v="2014-04-30T00:00:00"/>
    <s v="4"/>
    <s v="2014"/>
    <n v="0.02"/>
    <s v="USD"/>
    <x v="1"/>
    <m/>
    <d v="2014-04-30T00:00:00"/>
    <s v="               0.02-"/>
    <m/>
    <s v="CR04"/>
  </r>
  <r>
    <s v="selected"/>
    <s v="US5C100011"/>
    <x v="0"/>
    <x v="0"/>
    <x v="0"/>
    <m/>
    <s v="29002140"/>
    <s v="22"/>
    <d v="2014-04-30T00:00:00"/>
    <s v="4"/>
    <s v="2014"/>
    <n v="0.33"/>
    <s v="USD"/>
    <x v="1"/>
    <m/>
    <d v="2014-04-30T00:00:00"/>
    <s v="               0.33-"/>
    <m/>
    <s v="CR04"/>
  </r>
  <r>
    <s v="selected"/>
    <s v="US5C100011"/>
    <x v="0"/>
    <x v="0"/>
    <x v="0"/>
    <m/>
    <s v="29002140"/>
    <s v="21"/>
    <d v="2014-04-30T00:00:00"/>
    <s v="4"/>
    <s v="2014"/>
    <n v="0.23"/>
    <s v="USD"/>
    <x v="1"/>
    <m/>
    <d v="2014-04-30T00:00:00"/>
    <s v="               0.23-"/>
    <m/>
    <s v="CR04"/>
  </r>
  <r>
    <s v="selected"/>
    <s v="US5C100011"/>
    <x v="0"/>
    <x v="0"/>
    <x v="0"/>
    <m/>
    <s v="29002140"/>
    <s v="20"/>
    <d v="2014-04-30T00:00:00"/>
    <s v="4"/>
    <s v="2014"/>
    <n v="7.0000000000000007E-2"/>
    <s v="USD"/>
    <x v="1"/>
    <m/>
    <d v="2014-04-30T00:00:00"/>
    <s v="               0.07-"/>
    <m/>
    <s v="CR04"/>
  </r>
  <r>
    <s v="selected"/>
    <s v="US5C100011"/>
    <x v="0"/>
    <x v="0"/>
    <x v="0"/>
    <m/>
    <s v="29002140"/>
    <s v="19"/>
    <d v="2014-04-30T00:00:00"/>
    <s v="4"/>
    <s v="2014"/>
    <n v="205.72"/>
    <s v="USD"/>
    <x v="1"/>
    <m/>
    <d v="2014-04-30T00:00:00"/>
    <s v="             205.72-"/>
    <m/>
    <s v="CR04"/>
  </r>
  <r>
    <s v="selected"/>
    <s v="US5C100011"/>
    <x v="0"/>
    <x v="0"/>
    <x v="0"/>
    <m/>
    <s v="29002140"/>
    <s v="38"/>
    <d v="2014-04-30T00:00:00"/>
    <s v="4"/>
    <s v="2014"/>
    <n v="0.97"/>
    <s v="USD"/>
    <x v="1"/>
    <m/>
    <d v="2014-04-30T00:00:00"/>
    <s v="               0.97-"/>
    <m/>
    <s v="CR04"/>
  </r>
  <r>
    <s v="selected"/>
    <s v="US5C100011"/>
    <x v="0"/>
    <x v="0"/>
    <x v="0"/>
    <m/>
    <s v="29002140"/>
    <s v="60"/>
    <d v="2014-04-30T00:00:00"/>
    <s v="4"/>
    <s v="2014"/>
    <n v="0.7"/>
    <s v="USD"/>
    <x v="1"/>
    <m/>
    <d v="2014-04-30T00:00:00"/>
    <s v="               0.70-"/>
    <m/>
    <s v="CR04"/>
  </r>
  <r>
    <s v="selected"/>
    <s v="US5C100011"/>
    <x v="0"/>
    <x v="0"/>
    <x v="0"/>
    <m/>
    <s v="29002140"/>
    <s v="50"/>
    <d v="2014-04-30T00:00:00"/>
    <s v="4"/>
    <s v="2014"/>
    <n v="406.2"/>
    <s v="USD"/>
    <x v="1"/>
    <m/>
    <d v="2014-04-30T00:00:00"/>
    <s v="             406.20-"/>
    <m/>
    <s v="CR04"/>
  </r>
  <r>
    <s v="selected"/>
    <s v="US5C100011"/>
    <x v="0"/>
    <x v="0"/>
    <x v="0"/>
    <m/>
    <s v="29002140"/>
    <s v="49"/>
    <d v="2014-04-30T00:00:00"/>
    <s v="4"/>
    <s v="2014"/>
    <n v="35.33"/>
    <s v="USD"/>
    <x v="1"/>
    <m/>
    <d v="2014-04-30T00:00:00"/>
    <s v="              35.33-"/>
    <m/>
    <s v="CR04"/>
  </r>
  <r>
    <s v="selected"/>
    <s v="US5C100011"/>
    <x v="0"/>
    <x v="0"/>
    <x v="0"/>
    <m/>
    <s v="29002140"/>
    <s v="48"/>
    <d v="2014-04-30T00:00:00"/>
    <s v="4"/>
    <s v="2014"/>
    <n v="41.8"/>
    <s v="USD"/>
    <x v="1"/>
    <m/>
    <d v="2014-04-30T00:00:00"/>
    <s v="              41.80-"/>
    <m/>
    <s v="CR04"/>
  </r>
  <r>
    <s v="selected"/>
    <s v="US5C100011"/>
    <x v="0"/>
    <x v="0"/>
    <x v="0"/>
    <m/>
    <s v="29002140"/>
    <s v="59"/>
    <d v="2014-04-30T00:00:00"/>
    <s v="4"/>
    <s v="2014"/>
    <n v="0.16"/>
    <s v="USD"/>
    <x v="1"/>
    <m/>
    <d v="2014-04-30T00:00:00"/>
    <s v="               0.16-"/>
    <m/>
    <s v="CR04"/>
  </r>
  <r>
    <s v="selected"/>
    <s v="US5C100011"/>
    <x v="0"/>
    <x v="0"/>
    <x v="0"/>
    <m/>
    <s v="29002140"/>
    <s v="47"/>
    <d v="2014-04-30T00:00:00"/>
    <s v="4"/>
    <s v="2014"/>
    <n v="1.54"/>
    <s v="USD"/>
    <x v="1"/>
    <m/>
    <d v="2014-04-30T00:00:00"/>
    <s v="               1.54-"/>
    <m/>
    <s v="CR04"/>
  </r>
  <r>
    <s v="selected"/>
    <s v="US5C100011"/>
    <x v="0"/>
    <x v="0"/>
    <x v="0"/>
    <m/>
    <s v="29002140"/>
    <s v="46"/>
    <d v="2014-04-30T00:00:00"/>
    <s v="4"/>
    <s v="2014"/>
    <n v="139.88999999999999"/>
    <s v="USD"/>
    <x v="1"/>
    <m/>
    <d v="2014-04-30T00:00:00"/>
    <s v="             139.89-"/>
    <m/>
    <s v="CR04"/>
  </r>
  <r>
    <s v="selected"/>
    <s v="US5C100011"/>
    <x v="0"/>
    <x v="0"/>
    <x v="0"/>
    <m/>
    <s v="29002140"/>
    <s v="40"/>
    <d v="2014-04-30T00:00:00"/>
    <s v="4"/>
    <s v="2014"/>
    <n v="8.81"/>
    <s v="USD"/>
    <x v="1"/>
    <m/>
    <d v="2014-04-30T00:00:00"/>
    <s v="               8.81-"/>
    <m/>
    <s v="CR04"/>
  </r>
  <r>
    <s v="selected"/>
    <s v="US5C100011"/>
    <x v="0"/>
    <x v="0"/>
    <x v="0"/>
    <m/>
    <s v="29002140"/>
    <s v="41"/>
    <d v="2014-04-30T00:00:00"/>
    <s v="4"/>
    <s v="2014"/>
    <n v="17.14"/>
    <s v="USD"/>
    <x v="1"/>
    <m/>
    <d v="2014-04-30T00:00:00"/>
    <s v="              17.14-"/>
    <m/>
    <s v="CR04"/>
  </r>
  <r>
    <s v="selected"/>
    <s v="US5C100011"/>
    <x v="0"/>
    <x v="0"/>
    <x v="0"/>
    <m/>
    <s v="29002140"/>
    <s v="18"/>
    <d v="2014-04-30T00:00:00"/>
    <s v="4"/>
    <s v="2014"/>
    <n v="8"/>
    <s v="USD"/>
    <x v="1"/>
    <m/>
    <d v="2014-04-30T00:00:00"/>
    <s v="               8.00-"/>
    <m/>
    <s v="CR04"/>
  </r>
  <r>
    <s v="selected"/>
    <s v="US5C100011"/>
    <x v="0"/>
    <x v="0"/>
    <x v="0"/>
    <m/>
    <s v="29002140"/>
    <s v="17"/>
    <d v="2014-04-30T00:00:00"/>
    <s v="4"/>
    <s v="2014"/>
    <n v="0.45"/>
    <s v="USD"/>
    <x v="1"/>
    <m/>
    <d v="2014-04-30T00:00:00"/>
    <s v="               0.45-"/>
    <m/>
    <s v="CR04"/>
  </r>
  <r>
    <s v="selected"/>
    <s v="US5C100011"/>
    <x v="0"/>
    <x v="0"/>
    <x v="0"/>
    <m/>
    <s v="29002140"/>
    <s v="58"/>
    <d v="2014-04-30T00:00:00"/>
    <s v="4"/>
    <s v="2014"/>
    <n v="0.01"/>
    <s v="USD"/>
    <x v="1"/>
    <m/>
    <d v="2014-04-30T00:00:00"/>
    <s v="               0.01-"/>
    <m/>
    <s v="CR04"/>
  </r>
  <r>
    <s v="selected"/>
    <s v="US5C100011"/>
    <x v="0"/>
    <x v="0"/>
    <x v="0"/>
    <m/>
    <s v="29002140"/>
    <s v="45"/>
    <d v="2014-04-30T00:00:00"/>
    <s v="4"/>
    <s v="2014"/>
    <n v="216.93"/>
    <s v="USD"/>
    <x v="1"/>
    <m/>
    <d v="2014-04-30T00:00:00"/>
    <s v="             216.93-"/>
    <m/>
    <s v="CR04"/>
  </r>
  <r>
    <s v="selected"/>
    <s v="US5C100011"/>
    <x v="0"/>
    <x v="0"/>
    <x v="0"/>
    <m/>
    <s v="29002140"/>
    <s v="42"/>
    <d v="2014-04-30T00:00:00"/>
    <s v="4"/>
    <s v="2014"/>
    <n v="0.02"/>
    <s v="USD"/>
    <x v="1"/>
    <m/>
    <d v="2014-04-30T00:00:00"/>
    <s v="               0.02-"/>
    <m/>
    <s v="CR04"/>
  </r>
  <r>
    <s v="selected"/>
    <s v="US5C100011"/>
    <x v="0"/>
    <x v="0"/>
    <x v="0"/>
    <m/>
    <s v="29002140"/>
    <s v="43"/>
    <d v="2014-04-30T00:00:00"/>
    <s v="4"/>
    <s v="2014"/>
    <n v="195.23"/>
    <s v="USD"/>
    <x v="1"/>
    <m/>
    <d v="2014-04-30T00:00:00"/>
    <s v="             195.23-"/>
    <m/>
    <s v="CR04"/>
  </r>
  <r>
    <s v="selected"/>
    <s v="US5C100011"/>
    <x v="0"/>
    <x v="0"/>
    <x v="0"/>
    <m/>
    <s v="29002140"/>
    <s v="44"/>
    <d v="2014-04-30T00:00:00"/>
    <s v="4"/>
    <s v="2014"/>
    <n v="452.4"/>
    <s v="USD"/>
    <x v="1"/>
    <m/>
    <d v="2014-04-30T00:00:00"/>
    <s v="             452.40-"/>
    <m/>
    <s v="CR04"/>
  </r>
  <r>
    <s v="selected"/>
    <s v="US5C100011"/>
    <x v="0"/>
    <x v="0"/>
    <x v="0"/>
    <m/>
    <s v="29002140"/>
    <s v="16"/>
    <d v="2014-04-30T00:00:00"/>
    <s v="4"/>
    <s v="2014"/>
    <n v="4.9000000000000004"/>
    <s v="USD"/>
    <x v="1"/>
    <m/>
    <d v="2014-04-30T00:00:00"/>
    <s v="               4.90-"/>
    <m/>
    <s v="CR04"/>
  </r>
  <r>
    <s v="selected"/>
    <s v="US5C100011"/>
    <x v="0"/>
    <x v="0"/>
    <x v="0"/>
    <m/>
    <s v="29002140"/>
    <s v="57"/>
    <d v="2014-04-30T00:00:00"/>
    <s v="4"/>
    <s v="2014"/>
    <n v="208.05"/>
    <s v="USD"/>
    <x v="1"/>
    <m/>
    <d v="2014-04-30T00:00:00"/>
    <s v="             208.05-"/>
    <m/>
    <s v="CR04"/>
  </r>
  <r>
    <s v="selected"/>
    <s v="US5C100011"/>
    <x v="0"/>
    <x v="0"/>
    <x v="0"/>
    <m/>
    <s v="29002140"/>
    <s v="56"/>
    <d v="2014-04-30T00:00:00"/>
    <s v="4"/>
    <s v="2014"/>
    <n v="171.11"/>
    <s v="USD"/>
    <x v="1"/>
    <m/>
    <d v="2014-04-30T00:00:00"/>
    <s v="             171.11-"/>
    <m/>
    <s v="CR04"/>
  </r>
  <r>
    <s v="selected"/>
    <s v="US5C100011"/>
    <x v="0"/>
    <x v="0"/>
    <x v="0"/>
    <m/>
    <s v="29002140"/>
    <s v="55"/>
    <d v="2014-04-30T00:00:00"/>
    <s v="4"/>
    <s v="2014"/>
    <n v="19.53"/>
    <s v="USD"/>
    <x v="1"/>
    <m/>
    <d v="2014-04-30T00:00:00"/>
    <s v="              19.53-"/>
    <m/>
    <s v="CR04"/>
  </r>
  <r>
    <s v="selected"/>
    <s v="US5C100011"/>
    <x v="0"/>
    <x v="0"/>
    <x v="0"/>
    <m/>
    <s v="29002140"/>
    <s v="54"/>
    <d v="2014-04-30T00:00:00"/>
    <s v="4"/>
    <s v="2014"/>
    <n v="1.19"/>
    <s v="USD"/>
    <x v="1"/>
    <m/>
    <d v="2014-04-30T00:00:00"/>
    <s v="               1.19-"/>
    <m/>
    <s v="CR04"/>
  </r>
  <r>
    <s v="selected"/>
    <s v="US5C100011"/>
    <x v="0"/>
    <x v="0"/>
    <x v="0"/>
    <m/>
    <s v="29002140"/>
    <s v="53"/>
    <d v="2014-04-30T00:00:00"/>
    <s v="4"/>
    <s v="2014"/>
    <n v="0.45"/>
    <s v="USD"/>
    <x v="1"/>
    <m/>
    <d v="2014-04-30T00:00:00"/>
    <s v="               0.45-"/>
    <m/>
    <s v="CR04"/>
  </r>
  <r>
    <s v="selected"/>
    <s v="US5C100011"/>
    <x v="0"/>
    <x v="0"/>
    <x v="0"/>
    <m/>
    <s v="29002140"/>
    <s v="52"/>
    <d v="2014-04-30T00:00:00"/>
    <s v="4"/>
    <s v="2014"/>
    <n v="1.0900000000000001"/>
    <s v="USD"/>
    <x v="1"/>
    <m/>
    <d v="2014-04-30T00:00:00"/>
    <s v="               1.09-"/>
    <m/>
    <s v="CR04"/>
  </r>
  <r>
    <s v="selected"/>
    <s v="US5C100011"/>
    <x v="0"/>
    <x v="0"/>
    <x v="0"/>
    <m/>
    <s v="29002140"/>
    <s v="51"/>
    <d v="2014-04-30T00:00:00"/>
    <s v="4"/>
    <s v="2014"/>
    <n v="0.92"/>
    <s v="USD"/>
    <x v="1"/>
    <m/>
    <d v="2014-04-30T00:00:00"/>
    <s v="               0.92-"/>
    <m/>
    <s v="CR04"/>
  </r>
  <r>
    <s v="selected"/>
    <s v="US5C100011"/>
    <x v="0"/>
    <x v="0"/>
    <x v="0"/>
    <m/>
    <s v="29002140"/>
    <s v="63"/>
    <d v="2014-04-30T00:00:00"/>
    <s v="4"/>
    <s v="2014"/>
    <n v="50.42"/>
    <s v="USD"/>
    <x v="1"/>
    <m/>
    <d v="2014-04-30T00:00:00"/>
    <s v="              50.42-"/>
    <m/>
    <s v="CR04"/>
  </r>
  <r>
    <s v="selected"/>
    <s v="US5C100011"/>
    <x v="0"/>
    <x v="0"/>
    <x v="0"/>
    <m/>
    <s v="29002140"/>
    <s v="62"/>
    <d v="2014-04-30T00:00:00"/>
    <s v="4"/>
    <s v="2014"/>
    <n v="0.46"/>
    <s v="USD"/>
    <x v="1"/>
    <m/>
    <d v="2014-04-30T00:00:00"/>
    <s v="               0.46-"/>
    <m/>
    <s v="CR04"/>
  </r>
  <r>
    <s v="selected"/>
    <s v="US5C100011"/>
    <x v="0"/>
    <x v="0"/>
    <x v="0"/>
    <m/>
    <s v="29002140"/>
    <s v="1"/>
    <d v="2014-04-30T00:00:00"/>
    <s v="4"/>
    <s v="2014"/>
    <n v="0.18"/>
    <s v="USD"/>
    <x v="1"/>
    <m/>
    <d v="2014-04-30T00:00:00"/>
    <s v="               0.18-"/>
    <m/>
    <s v="CR04"/>
  </r>
  <r>
    <s v="selected"/>
    <s v="US5C100011"/>
    <x v="0"/>
    <x v="0"/>
    <x v="0"/>
    <m/>
    <s v="29002140"/>
    <s v="2"/>
    <d v="2014-04-30T00:00:00"/>
    <s v="4"/>
    <s v="2014"/>
    <n v="0.24"/>
    <s v="USD"/>
    <x v="1"/>
    <m/>
    <d v="2014-04-30T00:00:00"/>
    <s v="               0.24-"/>
    <m/>
    <s v="CR04"/>
  </r>
  <r>
    <s v="selected"/>
    <s v="US5C100011"/>
    <x v="0"/>
    <x v="0"/>
    <x v="0"/>
    <m/>
    <s v="29002140"/>
    <s v="3"/>
    <d v="2014-04-30T00:00:00"/>
    <s v="4"/>
    <s v="2014"/>
    <n v="0.01"/>
    <s v="USD"/>
    <x v="1"/>
    <m/>
    <d v="2014-04-30T00:00:00"/>
    <s v="               0.01-"/>
    <m/>
    <s v="CR04"/>
  </r>
  <r>
    <s v="selected"/>
    <s v="US5C100011"/>
    <x v="0"/>
    <x v="0"/>
    <x v="0"/>
    <m/>
    <s v="29002140"/>
    <s v="4"/>
    <d v="2014-04-30T00:00:00"/>
    <s v="4"/>
    <s v="2014"/>
    <n v="1.26"/>
    <s v="USD"/>
    <x v="1"/>
    <m/>
    <d v="2014-04-30T00:00:00"/>
    <s v="               1.26-"/>
    <m/>
    <s v="CR04"/>
  </r>
  <r>
    <s v="selected"/>
    <s v="US5C100011"/>
    <x v="0"/>
    <x v="0"/>
    <x v="0"/>
    <m/>
    <s v="29002140"/>
    <s v="5"/>
    <d v="2014-04-30T00:00:00"/>
    <s v="4"/>
    <s v="2014"/>
    <n v="0.22"/>
    <s v="USD"/>
    <x v="1"/>
    <m/>
    <d v="2014-04-30T00:00:00"/>
    <s v="               0.22-"/>
    <m/>
    <s v="CR04"/>
  </r>
  <r>
    <s v="selected"/>
    <s v="US5C100011"/>
    <x v="0"/>
    <x v="0"/>
    <x v="0"/>
    <m/>
    <s v="29002140"/>
    <s v="6"/>
    <d v="2014-04-30T00:00:00"/>
    <s v="4"/>
    <s v="2014"/>
    <n v="0.25"/>
    <s v="USD"/>
    <x v="1"/>
    <m/>
    <d v="2014-04-30T00:00:00"/>
    <s v="               0.25-"/>
    <m/>
    <s v="CR04"/>
  </r>
  <r>
    <s v="selected"/>
    <s v="US5C100011"/>
    <x v="0"/>
    <x v="0"/>
    <x v="0"/>
    <m/>
    <s v="29002140"/>
    <s v="7"/>
    <d v="2014-04-30T00:00:00"/>
    <s v="4"/>
    <s v="2014"/>
    <n v="28.02"/>
    <s v="USD"/>
    <x v="1"/>
    <m/>
    <d v="2014-04-30T00:00:00"/>
    <s v="              28.02-"/>
    <m/>
    <s v="CR04"/>
  </r>
  <r>
    <s v="selected"/>
    <s v="US5C100011"/>
    <x v="0"/>
    <x v="0"/>
    <x v="0"/>
    <m/>
    <s v="29002140"/>
    <s v="8"/>
    <d v="2014-04-30T00:00:00"/>
    <s v="4"/>
    <s v="2014"/>
    <n v="0.1"/>
    <s v="USD"/>
    <x v="1"/>
    <m/>
    <d v="2014-04-30T00:00:00"/>
    <s v="               0.10-"/>
    <m/>
    <s v="CR04"/>
  </r>
  <r>
    <s v="selected"/>
    <s v="US5C100011"/>
    <x v="0"/>
    <x v="0"/>
    <x v="0"/>
    <m/>
    <s v="29002140"/>
    <s v="9"/>
    <d v="2014-04-30T00:00:00"/>
    <s v="4"/>
    <s v="2014"/>
    <n v="115.58"/>
    <s v="USD"/>
    <x v="1"/>
    <m/>
    <d v="2014-04-30T00:00:00"/>
    <s v="             115.58-"/>
    <m/>
    <s v="CR04"/>
  </r>
  <r>
    <s v="selected"/>
    <s v="US5C100011"/>
    <x v="0"/>
    <x v="0"/>
    <x v="0"/>
    <m/>
    <s v="29002140"/>
    <s v="10"/>
    <d v="2014-04-30T00:00:00"/>
    <s v="4"/>
    <s v="2014"/>
    <n v="0.09"/>
    <s v="USD"/>
    <x v="1"/>
    <m/>
    <d v="2014-04-30T00:00:00"/>
    <s v="               0.09-"/>
    <m/>
    <s v="CR04"/>
  </r>
  <r>
    <s v="selected"/>
    <s v="US5C100011"/>
    <x v="0"/>
    <x v="0"/>
    <x v="0"/>
    <m/>
    <s v="29002140"/>
    <s v="11"/>
    <d v="2014-04-30T00:00:00"/>
    <s v="4"/>
    <s v="2014"/>
    <n v="0.39"/>
    <s v="USD"/>
    <x v="1"/>
    <m/>
    <d v="2014-04-30T00:00:00"/>
    <s v="               0.39-"/>
    <m/>
    <s v="CR04"/>
  </r>
  <r>
    <s v="selected"/>
    <s v="US5C100011"/>
    <x v="0"/>
    <x v="0"/>
    <x v="0"/>
    <m/>
    <s v="29002140"/>
    <s v="12"/>
    <d v="2014-04-30T00:00:00"/>
    <s v="4"/>
    <s v="2014"/>
    <n v="1.22"/>
    <s v="USD"/>
    <x v="1"/>
    <m/>
    <d v="2014-04-30T00:00:00"/>
    <s v="               1.22-"/>
    <m/>
    <s v="CR04"/>
  </r>
  <r>
    <s v="selected"/>
    <s v="US5C100011"/>
    <x v="0"/>
    <x v="0"/>
    <x v="0"/>
    <m/>
    <s v="29002140"/>
    <s v="13"/>
    <d v="2014-04-30T00:00:00"/>
    <s v="4"/>
    <s v="2014"/>
    <n v="0.54"/>
    <s v="USD"/>
    <x v="1"/>
    <m/>
    <d v="2014-04-30T00:00:00"/>
    <s v="               0.54-"/>
    <m/>
    <s v="CR04"/>
  </r>
  <r>
    <s v="selected"/>
    <s v="US5C100011"/>
    <x v="0"/>
    <x v="0"/>
    <x v="0"/>
    <m/>
    <s v="29002140"/>
    <s v="14"/>
    <d v="2014-04-30T00:00:00"/>
    <s v="4"/>
    <s v="2014"/>
    <n v="0.01"/>
    <s v="USD"/>
    <x v="1"/>
    <m/>
    <d v="2014-04-30T00:00:00"/>
    <s v="               0.01-"/>
    <m/>
    <s v="CR04"/>
  </r>
  <r>
    <s v="selected"/>
    <s v="US5C100011"/>
    <x v="0"/>
    <x v="0"/>
    <x v="0"/>
    <m/>
    <s v="29002140"/>
    <s v="15"/>
    <d v="2014-04-30T00:00:00"/>
    <s v="4"/>
    <s v="2014"/>
    <n v="9.52"/>
    <s v="USD"/>
    <x v="1"/>
    <m/>
    <d v="2014-04-30T00:00:00"/>
    <s v="               9.52-"/>
    <m/>
    <s v="CR04"/>
  </r>
  <r>
    <s v="selected"/>
    <s v="US5C100011"/>
    <x v="0"/>
    <x v="0"/>
    <x v="0"/>
    <m/>
    <s v="29002140"/>
    <s v="61"/>
    <d v="2014-04-30T00:00:00"/>
    <s v="4"/>
    <s v="2014"/>
    <n v="0.4"/>
    <s v="USD"/>
    <x v="1"/>
    <m/>
    <d v="2014-04-30T00:00:00"/>
    <s v="               0.40-"/>
    <m/>
    <s v="CR04"/>
  </r>
  <r>
    <s v="selected"/>
    <s v="US5C100011"/>
    <x v="0"/>
    <x v="0"/>
    <x v="0"/>
    <m/>
    <s v="29002140"/>
    <s v="39"/>
    <d v="2014-04-30T00:00:00"/>
    <s v="4"/>
    <s v="2014"/>
    <n v="0.8"/>
    <s v="USD"/>
    <x v="1"/>
    <m/>
    <d v="2014-04-30T00:00:00"/>
    <s v="               0.80-"/>
    <m/>
    <s v="CR04"/>
  </r>
  <r>
    <s v="selected"/>
    <s v="US5C100011"/>
    <x v="0"/>
    <x v="0"/>
    <x v="0"/>
    <m/>
    <s v="29002140"/>
    <s v="67"/>
    <d v="2014-04-30T00:00:00"/>
    <s v="4"/>
    <s v="2014"/>
    <n v="0.8"/>
    <s v="USD"/>
    <x v="8"/>
    <m/>
    <d v="2014-04-30T00:00:00"/>
    <s v="               0.80-"/>
    <m/>
    <s v="CR04"/>
  </r>
  <r>
    <s v="selected"/>
    <s v="US5C100011"/>
    <x v="0"/>
    <x v="0"/>
    <x v="0"/>
    <m/>
    <s v="29002140"/>
    <s v="64"/>
    <d v="2014-04-30T00:00:00"/>
    <s v="4"/>
    <s v="2014"/>
    <n v="705.95"/>
    <s v="USD"/>
    <x v="8"/>
    <m/>
    <d v="2014-04-30T00:00:00"/>
    <s v="             705.95-"/>
    <m/>
    <s v="CR04"/>
  </r>
  <r>
    <s v="selected"/>
    <s v="US5C100011"/>
    <x v="0"/>
    <x v="0"/>
    <x v="0"/>
    <m/>
    <s v="29002140"/>
    <s v="65"/>
    <d v="2014-04-30T00:00:00"/>
    <s v="4"/>
    <s v="2014"/>
    <n v="2.1"/>
    <s v="USD"/>
    <x v="8"/>
    <m/>
    <d v="2014-04-30T00:00:00"/>
    <s v="               2.10-"/>
    <m/>
    <s v="CR04"/>
  </r>
  <r>
    <s v="selected"/>
    <s v="US5C100011"/>
    <x v="0"/>
    <x v="0"/>
    <x v="0"/>
    <m/>
    <s v="29002140"/>
    <s v="66"/>
    <d v="2014-04-30T00:00:00"/>
    <s v="4"/>
    <s v="2014"/>
    <n v="18.2"/>
    <s v="USD"/>
    <x v="8"/>
    <m/>
    <d v="2014-04-30T00:00:00"/>
    <s v="              18.20-"/>
    <m/>
    <s v="CR04"/>
  </r>
  <r>
    <s v="selected"/>
    <s v="US5C100011"/>
    <x v="0"/>
    <x v="0"/>
    <x v="0"/>
    <m/>
    <s v="29002265"/>
    <s v="1"/>
    <d v="2014-04-30T00:00:00"/>
    <s v="4"/>
    <s v="2014"/>
    <n v="128.1"/>
    <s v="USD"/>
    <x v="8"/>
    <m/>
    <d v="2014-04-30T00:00:00"/>
    <s v="             128.10-"/>
    <m/>
    <s v="CR04"/>
  </r>
  <r>
    <s v="selected"/>
    <s v="US5C100011"/>
    <x v="0"/>
    <x v="0"/>
    <x v="0"/>
    <m/>
    <s v="29002388"/>
    <s v="1"/>
    <d v="2014-04-30T00:00:00"/>
    <s v="4"/>
    <s v="2014"/>
    <n v="7.14"/>
    <s v="USD"/>
    <x v="8"/>
    <m/>
    <d v="2014-04-30T00:00:00"/>
    <s v="               7.14-"/>
    <m/>
    <s v="CR04"/>
  </r>
  <r>
    <s v="selected"/>
    <s v="US5C100011"/>
    <x v="0"/>
    <x v="0"/>
    <x v="0"/>
    <m/>
    <s v="99019052"/>
    <s v="72"/>
    <d v="2014-05-15T00:00:00"/>
    <s v="5"/>
    <s v="2014"/>
    <n v="-11298.32"/>
    <s v="USD"/>
    <x v="9"/>
    <m/>
    <d v="2014-04-30T00:00:00"/>
    <m/>
    <m/>
    <s v="CR04"/>
  </r>
  <r>
    <s v="selected"/>
    <s v="US5C100011"/>
    <x v="0"/>
    <x v="0"/>
    <x v="0"/>
    <m/>
    <s v="99044088"/>
    <s v="4"/>
    <d v="2014-04-15T00:00:00"/>
    <s v="4"/>
    <s v="2014"/>
    <n v="-60.15"/>
    <s v="USD"/>
    <x v="2"/>
    <m/>
    <d v="2014-04-15T00:00:00"/>
    <m/>
    <m/>
    <s v="CR04"/>
  </r>
  <r>
    <s v="selected"/>
    <s v="US5C100011"/>
    <x v="0"/>
    <x v="0"/>
    <x v="0"/>
    <m/>
    <s v="99106091"/>
    <s v="3"/>
    <d v="2014-06-15T00:00:00"/>
    <s v="6"/>
    <s v="2014"/>
    <n v="121.13"/>
    <s v="USD"/>
    <x v="5"/>
    <m/>
    <d v="2014-04-30T00:00:00"/>
    <m/>
    <s v="APRIL RES ADJ. RM2"/>
    <s v="CR04"/>
  </r>
  <r>
    <s v="selected"/>
    <s v="US5C100011"/>
    <x v="0"/>
    <x v="0"/>
    <x v="0"/>
    <m/>
    <s v="99120092"/>
    <s v="2"/>
    <d v="2014-04-15T00:00:00"/>
    <s v="4"/>
    <s v="2014"/>
    <n v="-8276.7000000000007"/>
    <s v="USD"/>
    <x v="6"/>
    <m/>
    <d v="2014-04-30T00:00:00"/>
    <m/>
    <m/>
    <s v="CR04"/>
  </r>
  <r>
    <s v="selected"/>
    <s v="US5C100011"/>
    <x v="0"/>
    <x v="0"/>
    <x v="0"/>
    <m/>
    <s v="99188020"/>
    <s v="4"/>
    <d v="2014-04-15T00:00:00"/>
    <s v="4"/>
    <s v="2014"/>
    <n v="-484.41"/>
    <s v="USD"/>
    <x v="7"/>
    <m/>
    <d v="2014-04-15T00:00:00"/>
    <m/>
    <m/>
    <s v="CR04"/>
  </r>
  <r>
    <s v="selected"/>
    <s v="US5C100011"/>
    <x v="0"/>
    <x v="0"/>
    <x v="0"/>
    <m/>
    <s v="99188020"/>
    <s v="6"/>
    <d v="2014-04-15T00:00:00"/>
    <s v="4"/>
    <s v="2014"/>
    <n v="8276.7000000000007"/>
    <s v="USD"/>
    <x v="6"/>
    <m/>
    <d v="2014-04-15T00:00:00"/>
    <m/>
    <m/>
    <s v="CR04"/>
  </r>
  <r>
    <s v="selected"/>
    <s v="US5C100011"/>
    <x v="0"/>
    <x v="0"/>
    <x v="0"/>
    <m/>
    <s v="99205070"/>
    <s v="4"/>
    <d v="2014-04-15T00:00:00"/>
    <s v="4"/>
    <s v="2014"/>
    <n v="-1948.07"/>
    <s v="USD"/>
    <x v="5"/>
    <m/>
    <d v="2014-04-15T00:00:00"/>
    <m/>
    <m/>
    <s v="CR04"/>
  </r>
  <r>
    <s v="selected"/>
    <s v="US5C100011"/>
    <x v="0"/>
    <x v="0"/>
    <x v="0"/>
    <m/>
    <s v="99205072"/>
    <s v="4"/>
    <d v="2014-04-15T00:00:00"/>
    <s v="4"/>
    <s v="2014"/>
    <n v="-1144.68"/>
    <s v="USD"/>
    <x v="3"/>
    <m/>
    <d v="2014-04-15T00:00:00"/>
    <m/>
    <m/>
    <s v="CR04"/>
  </r>
  <r>
    <m/>
    <m/>
    <x v="1"/>
    <x v="1"/>
    <x v="1"/>
    <m/>
    <m/>
    <m/>
    <m/>
    <m/>
    <m/>
    <n v="-11298.32"/>
    <m/>
    <x v="10"/>
    <m/>
    <m/>
    <m/>
    <m/>
    <m/>
  </r>
  <r>
    <m/>
    <m/>
    <x v="1"/>
    <x v="1"/>
    <x v="1"/>
    <m/>
    <m/>
    <m/>
    <m/>
    <m/>
    <m/>
    <n v="-42568.13"/>
    <m/>
    <x v="10"/>
    <m/>
    <m/>
    <m/>
    <m/>
    <m/>
  </r>
  <r>
    <m/>
    <m/>
    <x v="1"/>
    <x v="1"/>
    <x v="1"/>
    <m/>
    <m/>
    <m/>
    <m/>
    <m/>
    <m/>
    <m/>
    <m/>
    <x v="1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8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5:C17" firstHeaderRow="1" firstDataRow="2" firstDataCol="1" rowPageCount="2" colPageCount="1"/>
  <pivotFields count="19">
    <pivotField showAll="0"/>
    <pivotField showAll="0"/>
    <pivotField axis="axisCol" showAll="0">
      <items count="10">
        <item x="1"/>
        <item m="1" x="8"/>
        <item m="1" x="3"/>
        <item m="1" x="4"/>
        <item m="1" x="7"/>
        <item m="1" x="2"/>
        <item m="1" x="6"/>
        <item m="1" x="5"/>
        <item x="0"/>
        <item t="default"/>
      </items>
    </pivotField>
    <pivotField axis="axisPage" showAll="0">
      <items count="9">
        <item x="1"/>
        <item m="1" x="6"/>
        <item m="1" x="7"/>
        <item m="1" x="2"/>
        <item m="1" x="4"/>
        <item m="1" x="5"/>
        <item m="1" x="3"/>
        <item x="0"/>
        <item t="default"/>
      </items>
    </pivotField>
    <pivotField axis="axisPage" showAll="0">
      <items count="8">
        <item x="1"/>
        <item m="1" x="5"/>
        <item m="1" x="2"/>
        <item m="1" x="6"/>
        <item m="1" x="3"/>
        <item m="1"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dataField="1" numFmtId="4" showAll="0"/>
    <pivotField showAll="0"/>
    <pivotField axis="axisRow" showAll="0">
      <items count="20">
        <item x="6"/>
        <item x="4"/>
        <item x="7"/>
        <item x="5"/>
        <item m="1" x="16"/>
        <item x="3"/>
        <item x="8"/>
        <item h="1" x="10"/>
        <item x="9"/>
        <item m="1" x="11"/>
        <item x="0"/>
        <item x="1"/>
        <item m="1" x="12"/>
        <item m="1" x="15"/>
        <item m="1" x="13"/>
        <item x="2"/>
        <item m="1" x="14"/>
        <item m="1" x="17"/>
        <item m="1" x="18"/>
        <item t="default"/>
      </items>
    </pivotField>
    <pivotField showAll="0"/>
    <pivotField showAll="0"/>
    <pivotField showAll="0"/>
    <pivotField showAll="0"/>
    <pivotField showAll="0"/>
  </pivotFields>
  <rowFields count="1">
    <field x="13"/>
  </rowFields>
  <rowItems count="11">
    <i>
      <x/>
    </i>
    <i>
      <x v="1"/>
    </i>
    <i>
      <x v="2"/>
    </i>
    <i>
      <x v="3"/>
    </i>
    <i>
      <x v="5"/>
    </i>
    <i>
      <x v="6"/>
    </i>
    <i>
      <x v="8"/>
    </i>
    <i>
      <x v="10"/>
    </i>
    <i>
      <x v="11"/>
    </i>
    <i>
      <x v="15"/>
    </i>
    <i t="grand">
      <x/>
    </i>
  </rowItems>
  <colFields count="1">
    <field x="2"/>
  </colFields>
  <colItems count="2">
    <i>
      <x v="8"/>
    </i>
    <i t="grand">
      <x/>
    </i>
  </colItems>
  <pageFields count="2">
    <pageField fld="4" item="6" hier="-1"/>
    <pageField fld="3" hier="-1"/>
  </pageFields>
  <dataFields count="1">
    <dataField name="Sum of Amount LC" fld="11" baseField="0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66"/>
  <sheetViews>
    <sheetView topLeftCell="B1" workbookViewId="0">
      <selection activeCell="B1" sqref="B1"/>
    </sheetView>
  </sheetViews>
  <sheetFormatPr defaultRowHeight="12.75"/>
  <cols>
    <col min="1" max="1" width="11.7109375" style="4" hidden="1" customWidth="1"/>
    <col min="2" max="2" width="5.5703125" style="4" customWidth="1"/>
    <col min="3" max="3" width="3.85546875" style="6" customWidth="1"/>
    <col min="4" max="4" width="39" style="6" customWidth="1"/>
    <col min="5" max="5" width="9.7109375" style="6" customWidth="1"/>
    <col min="6" max="6" width="11.85546875" style="11" bestFit="1" customWidth="1"/>
    <col min="7" max="7" width="9.42578125" customWidth="1"/>
    <col min="8" max="8" width="9.140625" hidden="1" customWidth="1"/>
    <col min="9" max="9" width="10.42578125" style="26" hidden="1" customWidth="1"/>
  </cols>
  <sheetData>
    <row r="1" spans="1:9" ht="15">
      <c r="B1" s="5" t="s">
        <v>26</v>
      </c>
    </row>
    <row r="2" spans="1:9" ht="15">
      <c r="B2" s="102" t="s">
        <v>274</v>
      </c>
      <c r="C2" s="101"/>
      <c r="D2" s="101"/>
    </row>
    <row r="3" spans="1:9" ht="15">
      <c r="B3" s="5" t="s">
        <v>611</v>
      </c>
    </row>
    <row r="4" spans="1:9" s="1" customFormat="1" ht="15">
      <c r="B4" s="100" t="s">
        <v>426</v>
      </c>
      <c r="C4" s="101"/>
      <c r="D4" s="101"/>
      <c r="E4" s="6"/>
      <c r="F4" s="11"/>
      <c r="I4" s="26"/>
    </row>
    <row r="5" spans="1:9" ht="15">
      <c r="C5" s="7"/>
      <c r="D5" s="7"/>
      <c r="E5" s="7"/>
      <c r="F5" s="12"/>
    </row>
    <row r="6" spans="1:9" ht="15">
      <c r="A6" s="8" t="s">
        <v>27</v>
      </c>
      <c r="B6" s="5" t="s">
        <v>28</v>
      </c>
    </row>
    <row r="7" spans="1:9">
      <c r="A7" s="4">
        <v>500001</v>
      </c>
      <c r="C7" s="6" t="s">
        <v>29</v>
      </c>
      <c r="F7" s="16">
        <v>37188.570000000007</v>
      </c>
    </row>
    <row r="8" spans="1:9">
      <c r="A8" s="4">
        <v>540001</v>
      </c>
      <c r="C8" s="6" t="s">
        <v>30</v>
      </c>
      <c r="F8" s="16">
        <v>-15058.619999999999</v>
      </c>
    </row>
    <row r="9" spans="1:9">
      <c r="A9" s="4">
        <v>550001</v>
      </c>
      <c r="C9" s="6" t="s">
        <v>31</v>
      </c>
      <c r="F9" s="108">
        <v>-2428.7300000000005</v>
      </c>
    </row>
    <row r="10" spans="1:9">
      <c r="D10" s="6" t="s">
        <v>32</v>
      </c>
      <c r="F10" s="16">
        <v>19701.220000000008</v>
      </c>
    </row>
    <row r="11" spans="1:9">
      <c r="F11" s="13"/>
    </row>
    <row r="12" spans="1:9">
      <c r="A12" s="4">
        <v>570001</v>
      </c>
      <c r="C12" s="6" t="s">
        <v>275</v>
      </c>
      <c r="F12" s="16">
        <v>-8689.9599999999991</v>
      </c>
      <c r="I12" s="125">
        <v>0.24999999999999994</v>
      </c>
    </row>
    <row r="13" spans="1:9">
      <c r="C13" s="6" t="s">
        <v>261</v>
      </c>
      <c r="F13" s="108">
        <v>1615.75</v>
      </c>
    </row>
    <row r="14" spans="1:9">
      <c r="D14" s="6" t="s">
        <v>34</v>
      </c>
      <c r="F14" s="14">
        <v>12627.010000000009</v>
      </c>
    </row>
    <row r="15" spans="1:9">
      <c r="F15" s="13"/>
      <c r="H15" s="104"/>
      <c r="I15" s="103"/>
    </row>
    <row r="16" spans="1:9">
      <c r="A16" s="4">
        <v>686001</v>
      </c>
      <c r="C16" s="6" t="s">
        <v>361</v>
      </c>
      <c r="F16" s="16">
        <v>-3152.0699999999997</v>
      </c>
      <c r="H16" s="23">
        <v>9.0681372526455806E-2</v>
      </c>
      <c r="I16" s="128">
        <v>0.15999364506360511</v>
      </c>
    </row>
    <row r="17" spans="1:9">
      <c r="A17" s="4">
        <v>686005</v>
      </c>
      <c r="C17" s="6" t="s">
        <v>35</v>
      </c>
      <c r="F17" s="16">
        <v>-862.29000000000008</v>
      </c>
    </row>
    <row r="18" spans="1:9">
      <c r="A18" s="4">
        <v>687001</v>
      </c>
      <c r="C18" s="6" t="s">
        <v>36</v>
      </c>
      <c r="F18" s="16">
        <v>0</v>
      </c>
    </row>
    <row r="19" spans="1:9" s="107" customFormat="1">
      <c r="A19" s="4"/>
      <c r="B19" s="4"/>
      <c r="C19" s="6" t="s">
        <v>389</v>
      </c>
      <c r="D19" s="6"/>
      <c r="E19" s="6"/>
      <c r="F19" s="16">
        <v>0</v>
      </c>
      <c r="I19" s="26"/>
    </row>
    <row r="20" spans="1:9">
      <c r="A20" s="4">
        <v>688001</v>
      </c>
      <c r="C20" s="6" t="s">
        <v>37</v>
      </c>
      <c r="F20" s="13">
        <v>0</v>
      </c>
    </row>
    <row r="21" spans="1:9">
      <c r="D21" s="6" t="s">
        <v>38</v>
      </c>
      <c r="F21" s="15">
        <v>8612.6500000000087</v>
      </c>
    </row>
    <row r="22" spans="1:9">
      <c r="F22" s="13"/>
    </row>
    <row r="23" spans="1:9" ht="15">
      <c r="B23" s="5" t="s">
        <v>39</v>
      </c>
      <c r="F23" s="13"/>
    </row>
    <row r="24" spans="1:9">
      <c r="A24" s="4">
        <v>500002</v>
      </c>
      <c r="C24" s="6" t="s">
        <v>40</v>
      </c>
      <c r="F24" s="16">
        <v>39483.059999999983</v>
      </c>
      <c r="I24" s="27"/>
    </row>
    <row r="25" spans="1:9">
      <c r="A25" s="4">
        <v>686002</v>
      </c>
      <c r="C25" s="6" t="s">
        <v>360</v>
      </c>
      <c r="F25" s="16">
        <v>-5527.58</v>
      </c>
      <c r="H25" s="23">
        <v>0.13999877415782877</v>
      </c>
      <c r="I25" s="128">
        <v>0.13999877415782877</v>
      </c>
    </row>
    <row r="26" spans="1:9">
      <c r="F26" s="16"/>
    </row>
    <row r="27" spans="1:9">
      <c r="D27" s="6" t="s">
        <v>41</v>
      </c>
      <c r="F27" s="15">
        <v>33955.479999999981</v>
      </c>
    </row>
    <row r="28" spans="1:9">
      <c r="F28" s="14"/>
    </row>
    <row r="29" spans="1:9" ht="15">
      <c r="B29" s="5" t="s">
        <v>42</v>
      </c>
      <c r="F29" s="13"/>
    </row>
    <row r="30" spans="1:9">
      <c r="C30" s="6" t="s">
        <v>43</v>
      </c>
      <c r="F30" s="13"/>
    </row>
    <row r="31" spans="1:9">
      <c r="A31" s="4">
        <v>502001</v>
      </c>
      <c r="D31" s="6" t="s">
        <v>424</v>
      </c>
      <c r="F31" s="13">
        <v>0</v>
      </c>
    </row>
    <row r="32" spans="1:9">
      <c r="A32" s="4">
        <v>610004</v>
      </c>
      <c r="D32" s="6" t="s">
        <v>425</v>
      </c>
      <c r="F32" s="13">
        <v>0</v>
      </c>
      <c r="I32" s="127"/>
    </row>
    <row r="33" spans="1:9">
      <c r="D33" s="6" t="s">
        <v>46</v>
      </c>
      <c r="F33" s="15">
        <v>0</v>
      </c>
    </row>
    <row r="34" spans="1:9">
      <c r="F34" s="13"/>
    </row>
    <row r="35" spans="1:9">
      <c r="C35" s="6" t="s">
        <v>47</v>
      </c>
      <c r="F35" s="13"/>
    </row>
    <row r="36" spans="1:9">
      <c r="A36" s="4">
        <v>503501</v>
      </c>
      <c r="D36" s="6" t="s">
        <v>608</v>
      </c>
      <c r="F36" s="16">
        <v>11298.32</v>
      </c>
      <c r="H36" s="106"/>
      <c r="I36" s="126"/>
    </row>
    <row r="37" spans="1:9">
      <c r="A37" s="4">
        <v>610101</v>
      </c>
      <c r="D37" s="6" t="s">
        <v>45</v>
      </c>
      <c r="F37" s="13">
        <v>0</v>
      </c>
      <c r="I37" s="27"/>
    </row>
    <row r="38" spans="1:9" ht="15">
      <c r="B38" s="5"/>
      <c r="D38" s="6" t="s">
        <v>48</v>
      </c>
      <c r="F38" s="15">
        <v>11298.32</v>
      </c>
    </row>
    <row r="39" spans="1:9" ht="15">
      <c r="B39" s="5"/>
      <c r="F39" s="14"/>
    </row>
    <row r="40" spans="1:9" ht="15">
      <c r="B40" s="5" t="s">
        <v>49</v>
      </c>
      <c r="F40" s="14"/>
    </row>
    <row r="41" spans="1:9" ht="15">
      <c r="A41" s="4">
        <v>500003</v>
      </c>
      <c r="B41" s="5"/>
      <c r="C41" s="6" t="s">
        <v>44</v>
      </c>
      <c r="F41" s="13">
        <v>0</v>
      </c>
    </row>
    <row r="42" spans="1:9" ht="15">
      <c r="A42" s="4">
        <v>610003</v>
      </c>
      <c r="B42" s="5"/>
      <c r="C42" s="6" t="s">
        <v>45</v>
      </c>
      <c r="F42" s="13">
        <v>0</v>
      </c>
    </row>
    <row r="43" spans="1:9" ht="15">
      <c r="B43" s="5"/>
      <c r="D43" s="6" t="s">
        <v>50</v>
      </c>
      <c r="F43" s="15">
        <v>0</v>
      </c>
    </row>
    <row r="44" spans="1:9" ht="15">
      <c r="B44" s="5"/>
      <c r="F44" s="14"/>
    </row>
    <row r="45" spans="1:9" ht="15">
      <c r="B45" s="5" t="s">
        <v>51</v>
      </c>
      <c r="F45" s="14"/>
    </row>
    <row r="46" spans="1:9" ht="15">
      <c r="A46" s="4">
        <v>640001</v>
      </c>
      <c r="B46" s="5"/>
      <c r="C46" s="6" t="s">
        <v>52</v>
      </c>
      <c r="F46" s="13">
        <v>0</v>
      </c>
    </row>
    <row r="47" spans="1:9" ht="15">
      <c r="A47" s="4">
        <v>641001</v>
      </c>
      <c r="B47" s="5"/>
      <c r="C47" s="6" t="s">
        <v>53</v>
      </c>
      <c r="F47" s="13">
        <v>0</v>
      </c>
    </row>
    <row r="48" spans="1:9" ht="15">
      <c r="A48" s="4">
        <v>642001</v>
      </c>
      <c r="B48" s="5"/>
      <c r="C48" s="6" t="s">
        <v>54</v>
      </c>
      <c r="F48" s="13">
        <v>0</v>
      </c>
    </row>
    <row r="49" spans="1:7" ht="15">
      <c r="A49" s="4">
        <v>819101</v>
      </c>
      <c r="B49" s="5"/>
      <c r="C49" s="6" t="s">
        <v>55</v>
      </c>
      <c r="F49" s="13">
        <v>0</v>
      </c>
    </row>
    <row r="50" spans="1:7" ht="15">
      <c r="B50" s="5"/>
      <c r="F50" s="13"/>
    </row>
    <row r="51" spans="1:7" ht="15">
      <c r="B51" s="5" t="s">
        <v>56</v>
      </c>
      <c r="F51" s="15">
        <v>53866.44999999999</v>
      </c>
    </row>
    <row r="52" spans="1:7" ht="15">
      <c r="B52" s="5"/>
      <c r="F52" s="13"/>
    </row>
    <row r="53" spans="1:7" ht="15" hidden="1">
      <c r="A53" s="4">
        <v>900000</v>
      </c>
      <c r="B53" s="5"/>
      <c r="C53" s="9" t="s">
        <v>57</v>
      </c>
      <c r="F53" s="17">
        <v>0</v>
      </c>
    </row>
    <row r="54" spans="1:7" ht="15">
      <c r="A54" s="4">
        <v>999999</v>
      </c>
      <c r="B54" s="5" t="s">
        <v>58</v>
      </c>
      <c r="F54" s="14">
        <v>53866.44999999999</v>
      </c>
    </row>
    <row r="55" spans="1:7" ht="15">
      <c r="A55" s="4">
        <v>640000</v>
      </c>
      <c r="B55" s="5"/>
      <c r="C55" s="6" t="s">
        <v>61</v>
      </c>
      <c r="F55" s="13">
        <v>0</v>
      </c>
    </row>
    <row r="56" spans="1:7" ht="15">
      <c r="A56" s="4">
        <v>900020</v>
      </c>
      <c r="B56" s="5"/>
      <c r="C56" s="6" t="s">
        <v>62</v>
      </c>
      <c r="F56" s="13">
        <v>-27345.01</v>
      </c>
    </row>
    <row r="57" spans="1:7" ht="15">
      <c r="A57" s="4">
        <v>900030</v>
      </c>
      <c r="B57" s="5"/>
      <c r="C57" s="6" t="s">
        <v>63</v>
      </c>
      <c r="F57" s="13">
        <v>27345.01</v>
      </c>
    </row>
    <row r="58" spans="1:7" ht="15">
      <c r="A58" s="4">
        <v>900040</v>
      </c>
      <c r="B58" s="5"/>
      <c r="C58" s="6" t="s">
        <v>59</v>
      </c>
      <c r="F58" s="17">
        <v>0</v>
      </c>
    </row>
    <row r="59" spans="1:7" ht="15.75" thickBot="1">
      <c r="B59" s="5" t="s">
        <v>60</v>
      </c>
      <c r="F59" s="18">
        <v>53866.44999999999</v>
      </c>
    </row>
    <row r="60" spans="1:7" ht="13.5" thickTop="1">
      <c r="D60" s="10"/>
      <c r="E60" s="10"/>
    </row>
    <row r="61" spans="1:7">
      <c r="F61" s="20"/>
    </row>
    <row r="62" spans="1:7">
      <c r="F62" s="20"/>
    </row>
    <row r="63" spans="1:7">
      <c r="G63" s="21"/>
    </row>
    <row r="66" spans="4:4">
      <c r="D66" s="7"/>
    </row>
  </sheetData>
  <pageMargins left="0.25" right="0.5" top="0.25" bottom="0.75" header="0.3" footer="0.3"/>
  <pageSetup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2:F25"/>
  <sheetViews>
    <sheetView topLeftCell="A4" workbookViewId="0">
      <selection activeCell="B17" sqref="B17"/>
    </sheetView>
  </sheetViews>
  <sheetFormatPr defaultRowHeight="12.75"/>
  <cols>
    <col min="1" max="1" width="18.28515625" bestFit="1" customWidth="1"/>
    <col min="2" max="2" width="17" customWidth="1"/>
    <col min="3" max="4" width="11.85546875" bestFit="1" customWidth="1"/>
    <col min="5" max="5" width="20.42578125" bestFit="1" customWidth="1"/>
    <col min="6" max="6" width="23.5703125" bestFit="1" customWidth="1"/>
    <col min="7" max="7" width="25.85546875" bestFit="1" customWidth="1"/>
    <col min="8" max="8" width="12.28515625" customWidth="1"/>
    <col min="9" max="10" width="11.7109375" customWidth="1"/>
  </cols>
  <sheetData>
    <row r="2" spans="1:3">
      <c r="A2" s="2" t="s">
        <v>4</v>
      </c>
      <c r="B2" s="112" t="s">
        <v>311</v>
      </c>
    </row>
    <row r="3" spans="1:3">
      <c r="A3" s="2" t="s">
        <v>3</v>
      </c>
      <c r="B3" s="112" t="s">
        <v>25</v>
      </c>
    </row>
    <row r="5" spans="1:3">
      <c r="A5" s="2" t="s">
        <v>24</v>
      </c>
      <c r="B5" s="2" t="s">
        <v>21</v>
      </c>
    </row>
    <row r="6" spans="1:3">
      <c r="A6" s="2" t="s">
        <v>23</v>
      </c>
      <c r="B6" s="112" t="s">
        <v>309</v>
      </c>
      <c r="C6" s="112" t="s">
        <v>22</v>
      </c>
    </row>
    <row r="7" spans="1:3">
      <c r="A7" s="3" t="s">
        <v>267</v>
      </c>
      <c r="B7" s="19">
        <v>-37188.570000000007</v>
      </c>
      <c r="C7" s="19">
        <v>-37188.570000000007</v>
      </c>
    </row>
    <row r="8" spans="1:3">
      <c r="A8" s="3" t="s">
        <v>268</v>
      </c>
      <c r="B8" s="19">
        <v>15058.619999999999</v>
      </c>
      <c r="C8" s="19">
        <v>15058.619999999999</v>
      </c>
    </row>
    <row r="9" spans="1:3">
      <c r="A9" s="3" t="s">
        <v>265</v>
      </c>
      <c r="B9" s="19">
        <v>2428.7300000000005</v>
      </c>
      <c r="C9" s="19">
        <v>2428.7300000000005</v>
      </c>
    </row>
    <row r="10" spans="1:3">
      <c r="A10" s="3" t="s">
        <v>269</v>
      </c>
      <c r="B10" s="19">
        <v>7074.2100000000009</v>
      </c>
      <c r="C10" s="19">
        <v>7074.2100000000009</v>
      </c>
    </row>
    <row r="11" spans="1:3">
      <c r="A11" s="3" t="s">
        <v>270</v>
      </c>
      <c r="B11" s="19">
        <v>3152.0699999999997</v>
      </c>
      <c r="C11" s="19">
        <v>3152.0699999999997</v>
      </c>
    </row>
    <row r="12" spans="1:3">
      <c r="A12" s="3" t="s">
        <v>271</v>
      </c>
      <c r="B12" s="19">
        <v>862.29000000000008</v>
      </c>
      <c r="C12" s="19">
        <v>862.29000000000008</v>
      </c>
    </row>
    <row r="13" spans="1:3">
      <c r="A13" s="3" t="s">
        <v>391</v>
      </c>
      <c r="B13" s="19">
        <v>-11298.32</v>
      </c>
      <c r="C13" s="19">
        <v>-11298.32</v>
      </c>
    </row>
    <row r="14" spans="1:3">
      <c r="A14" s="3" t="s">
        <v>273</v>
      </c>
      <c r="B14" s="19">
        <v>-39483.059999999983</v>
      </c>
      <c r="C14" s="19">
        <v>-39483.059999999983</v>
      </c>
    </row>
    <row r="15" spans="1:3">
      <c r="A15" s="3" t="s">
        <v>272</v>
      </c>
      <c r="B15" s="19">
        <v>5527.58</v>
      </c>
      <c r="C15" s="19">
        <v>5527.58</v>
      </c>
    </row>
    <row r="16" spans="1:3">
      <c r="A16" s="3" t="s">
        <v>392</v>
      </c>
      <c r="B16" s="19">
        <v>0</v>
      </c>
      <c r="C16" s="19">
        <v>0</v>
      </c>
    </row>
    <row r="17" spans="1:6">
      <c r="A17" s="3" t="s">
        <v>22</v>
      </c>
      <c r="B17" s="19">
        <v>-53866.44999999999</v>
      </c>
      <c r="C17" s="19">
        <v>-53866.44999999999</v>
      </c>
    </row>
    <row r="25" spans="1:6">
      <c r="F25" s="24"/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S146"/>
  <sheetViews>
    <sheetView topLeftCell="A124" workbookViewId="0">
      <selection activeCell="B17" sqref="B17"/>
    </sheetView>
  </sheetViews>
  <sheetFormatPr defaultColWidth="11.42578125" defaultRowHeight="12.75" outlineLevelRow="6"/>
  <cols>
    <col min="1" max="1" width="8.42578125" bestFit="1" customWidth="1"/>
    <col min="2" max="2" width="11.85546875" bestFit="1" customWidth="1"/>
    <col min="3" max="3" width="13.7109375" bestFit="1" customWidth="1"/>
    <col min="4" max="4" width="16.7109375" bestFit="1" customWidth="1"/>
    <col min="5" max="5" width="11.85546875" bestFit="1" customWidth="1"/>
    <col min="6" max="6" width="15.28515625" bestFit="1" customWidth="1"/>
    <col min="7" max="7" width="16.5703125" bestFit="1" customWidth="1"/>
    <col min="8" max="8" width="8.5703125" bestFit="1" customWidth="1"/>
    <col min="9" max="9" width="11.7109375" bestFit="1" customWidth="1"/>
    <col min="10" max="10" width="13.28515625" bestFit="1" customWidth="1"/>
    <col min="11" max="11" width="10.42578125" bestFit="1" customWidth="1"/>
    <col min="12" max="12" width="10.85546875" bestFit="1" customWidth="1"/>
    <col min="13" max="13" width="13.28515625" bestFit="1" customWidth="1"/>
    <col min="14" max="14" width="14.85546875" bestFit="1" customWidth="1"/>
    <col min="15" max="15" width="16.42578125" bestFit="1" customWidth="1"/>
    <col min="16" max="16" width="19.85546875" bestFit="1" customWidth="1"/>
    <col min="17" max="17" width="15.5703125" bestFit="1" customWidth="1"/>
    <col min="19" max="19" width="7.5703125" bestFit="1" customWidth="1"/>
  </cols>
  <sheetData>
    <row r="1" spans="1:19" s="22" customFormat="1">
      <c r="A1" s="131" t="s">
        <v>0</v>
      </c>
      <c r="B1" s="131" t="s">
        <v>1</v>
      </c>
      <c r="C1" s="131" t="s">
        <v>2</v>
      </c>
      <c r="D1" s="131" t="s">
        <v>3</v>
      </c>
      <c r="E1" s="131" t="s">
        <v>4</v>
      </c>
      <c r="F1" s="131" t="s">
        <v>5</v>
      </c>
      <c r="G1" s="131" t="s">
        <v>6</v>
      </c>
      <c r="H1" s="131" t="s">
        <v>7</v>
      </c>
      <c r="I1" s="131" t="s">
        <v>8</v>
      </c>
      <c r="J1" s="131" t="s">
        <v>9</v>
      </c>
      <c r="K1" s="131" t="s">
        <v>10</v>
      </c>
      <c r="L1" s="131" t="s">
        <v>11</v>
      </c>
      <c r="M1" s="131" t="s">
        <v>12</v>
      </c>
      <c r="N1" s="131" t="s">
        <v>13</v>
      </c>
      <c r="O1" s="131" t="s">
        <v>14</v>
      </c>
      <c r="P1" s="131" t="s">
        <v>15</v>
      </c>
      <c r="Q1" s="131" t="s">
        <v>16</v>
      </c>
      <c r="R1" s="131" t="s">
        <v>17</v>
      </c>
      <c r="S1" s="131" t="s">
        <v>18</v>
      </c>
    </row>
    <row r="2" spans="1:19" s="22" customFormat="1" outlineLevel="6">
      <c r="A2" s="130" t="s">
        <v>262</v>
      </c>
      <c r="B2" s="130" t="s">
        <v>19</v>
      </c>
      <c r="C2" s="130" t="s">
        <v>309</v>
      </c>
      <c r="D2" s="130" t="s">
        <v>310</v>
      </c>
      <c r="E2" s="130" t="s">
        <v>311</v>
      </c>
      <c r="F2" s="130"/>
      <c r="G2" s="130" t="s">
        <v>427</v>
      </c>
      <c r="H2" s="130" t="s">
        <v>359</v>
      </c>
      <c r="I2" s="132">
        <v>41759</v>
      </c>
      <c r="J2" s="130" t="s">
        <v>393</v>
      </c>
      <c r="K2" s="130" t="s">
        <v>297</v>
      </c>
      <c r="L2" s="133">
        <v>-1.83</v>
      </c>
      <c r="M2" s="130" t="s">
        <v>20</v>
      </c>
      <c r="N2" s="130" t="s">
        <v>273</v>
      </c>
      <c r="O2" s="130"/>
      <c r="P2" s="132">
        <v>41759</v>
      </c>
      <c r="Q2" s="130" t="s">
        <v>428</v>
      </c>
      <c r="R2" s="130"/>
      <c r="S2" s="130" t="s">
        <v>266</v>
      </c>
    </row>
    <row r="3" spans="1:19" s="22" customFormat="1" outlineLevel="6">
      <c r="A3" s="130" t="s">
        <v>262</v>
      </c>
      <c r="B3" s="130" t="s">
        <v>19</v>
      </c>
      <c r="C3" s="130" t="s">
        <v>309</v>
      </c>
      <c r="D3" s="130" t="s">
        <v>310</v>
      </c>
      <c r="E3" s="130" t="s">
        <v>311</v>
      </c>
      <c r="F3" s="130"/>
      <c r="G3" s="130" t="s">
        <v>427</v>
      </c>
      <c r="H3" s="130" t="s">
        <v>341</v>
      </c>
      <c r="I3" s="132">
        <v>41759</v>
      </c>
      <c r="J3" s="130" t="s">
        <v>393</v>
      </c>
      <c r="K3" s="130" t="s">
        <v>297</v>
      </c>
      <c r="L3" s="133">
        <v>-7.75</v>
      </c>
      <c r="M3" s="130" t="s">
        <v>20</v>
      </c>
      <c r="N3" s="130" t="s">
        <v>273</v>
      </c>
      <c r="O3" s="130"/>
      <c r="P3" s="132">
        <v>41759</v>
      </c>
      <c r="Q3" s="130" t="s">
        <v>429</v>
      </c>
      <c r="R3" s="130"/>
      <c r="S3" s="130" t="s">
        <v>266</v>
      </c>
    </row>
    <row r="4" spans="1:19" s="22" customFormat="1" outlineLevel="6">
      <c r="A4" s="130" t="s">
        <v>262</v>
      </c>
      <c r="B4" s="130" t="s">
        <v>19</v>
      </c>
      <c r="C4" s="130" t="s">
        <v>309</v>
      </c>
      <c r="D4" s="130" t="s">
        <v>310</v>
      </c>
      <c r="E4" s="130" t="s">
        <v>311</v>
      </c>
      <c r="F4" s="130"/>
      <c r="G4" s="130" t="s">
        <v>427</v>
      </c>
      <c r="H4" s="130" t="s">
        <v>342</v>
      </c>
      <c r="I4" s="132">
        <v>41759</v>
      </c>
      <c r="J4" s="130" t="s">
        <v>393</v>
      </c>
      <c r="K4" s="130" t="s">
        <v>297</v>
      </c>
      <c r="L4" s="133">
        <v>-4.42</v>
      </c>
      <c r="M4" s="130" t="s">
        <v>20</v>
      </c>
      <c r="N4" s="130" t="s">
        <v>273</v>
      </c>
      <c r="O4" s="130"/>
      <c r="P4" s="132">
        <v>41759</v>
      </c>
      <c r="Q4" s="130" t="s">
        <v>430</v>
      </c>
      <c r="R4" s="130"/>
      <c r="S4" s="130" t="s">
        <v>266</v>
      </c>
    </row>
    <row r="5" spans="1:19" s="22" customFormat="1" outlineLevel="5">
      <c r="A5" s="130" t="s">
        <v>262</v>
      </c>
      <c r="B5" s="130" t="s">
        <v>19</v>
      </c>
      <c r="C5" s="130" t="s">
        <v>309</v>
      </c>
      <c r="D5" s="130" t="s">
        <v>310</v>
      </c>
      <c r="E5" s="130" t="s">
        <v>311</v>
      </c>
      <c r="F5" s="130"/>
      <c r="G5" s="130" t="s">
        <v>427</v>
      </c>
      <c r="H5" s="130" t="s">
        <v>343</v>
      </c>
      <c r="I5" s="132">
        <v>41759</v>
      </c>
      <c r="J5" s="130" t="s">
        <v>393</v>
      </c>
      <c r="K5" s="130" t="s">
        <v>297</v>
      </c>
      <c r="L5" s="133">
        <v>-4.8</v>
      </c>
      <c r="M5" s="130" t="s">
        <v>20</v>
      </c>
      <c r="N5" s="130" t="s">
        <v>273</v>
      </c>
      <c r="O5" s="130"/>
      <c r="P5" s="132">
        <v>41759</v>
      </c>
      <c r="Q5" s="130" t="s">
        <v>431</v>
      </c>
      <c r="R5" s="130"/>
      <c r="S5" s="130" t="s">
        <v>266</v>
      </c>
    </row>
    <row r="6" spans="1:19">
      <c r="A6" s="130" t="s">
        <v>262</v>
      </c>
      <c r="B6" s="130" t="s">
        <v>19</v>
      </c>
      <c r="C6" s="130" t="s">
        <v>309</v>
      </c>
      <c r="D6" s="130" t="s">
        <v>310</v>
      </c>
      <c r="E6" s="130" t="s">
        <v>311</v>
      </c>
      <c r="F6" s="130"/>
      <c r="G6" s="130" t="s">
        <v>427</v>
      </c>
      <c r="H6" s="130" t="s">
        <v>350</v>
      </c>
      <c r="I6" s="132">
        <v>41759</v>
      </c>
      <c r="J6" s="130" t="s">
        <v>393</v>
      </c>
      <c r="K6" s="130" t="s">
        <v>297</v>
      </c>
      <c r="L6" s="133">
        <v>-5.16</v>
      </c>
      <c r="M6" s="130" t="s">
        <v>20</v>
      </c>
      <c r="N6" s="130" t="s">
        <v>273</v>
      </c>
      <c r="O6" s="130"/>
      <c r="P6" s="132">
        <v>41759</v>
      </c>
      <c r="Q6" s="130" t="s">
        <v>432</v>
      </c>
      <c r="R6" s="130"/>
      <c r="S6" s="130" t="s">
        <v>266</v>
      </c>
    </row>
    <row r="7" spans="1:19">
      <c r="A7" s="130" t="s">
        <v>262</v>
      </c>
      <c r="B7" s="130" t="s">
        <v>19</v>
      </c>
      <c r="C7" s="130" t="s">
        <v>309</v>
      </c>
      <c r="D7" s="130" t="s">
        <v>310</v>
      </c>
      <c r="E7" s="130" t="s">
        <v>311</v>
      </c>
      <c r="F7" s="130"/>
      <c r="G7" s="130" t="s">
        <v>427</v>
      </c>
      <c r="H7" s="130" t="s">
        <v>333</v>
      </c>
      <c r="I7" s="132">
        <v>41759</v>
      </c>
      <c r="J7" s="130" t="s">
        <v>393</v>
      </c>
      <c r="K7" s="130" t="s">
        <v>297</v>
      </c>
      <c r="L7" s="133">
        <v>95.06</v>
      </c>
      <c r="M7" s="130" t="s">
        <v>20</v>
      </c>
      <c r="N7" s="130" t="s">
        <v>272</v>
      </c>
      <c r="O7" s="130"/>
      <c r="P7" s="132">
        <v>41759</v>
      </c>
      <c r="Q7" s="130" t="s">
        <v>433</v>
      </c>
      <c r="R7" s="130"/>
      <c r="S7" s="130" t="s">
        <v>266</v>
      </c>
    </row>
    <row r="8" spans="1:19">
      <c r="A8" s="130" t="s">
        <v>262</v>
      </c>
      <c r="B8" s="130" t="s">
        <v>19</v>
      </c>
      <c r="C8" s="130" t="s">
        <v>309</v>
      </c>
      <c r="D8" s="130" t="s">
        <v>310</v>
      </c>
      <c r="E8" s="130" t="s">
        <v>311</v>
      </c>
      <c r="F8" s="130"/>
      <c r="G8" s="130" t="s">
        <v>427</v>
      </c>
      <c r="H8" s="130" t="s">
        <v>332</v>
      </c>
      <c r="I8" s="132">
        <v>41759</v>
      </c>
      <c r="J8" s="130" t="s">
        <v>393</v>
      </c>
      <c r="K8" s="130" t="s">
        <v>297</v>
      </c>
      <c r="L8" s="133">
        <v>10.85</v>
      </c>
      <c r="M8" s="130" t="s">
        <v>20</v>
      </c>
      <c r="N8" s="130" t="s">
        <v>272</v>
      </c>
      <c r="O8" s="130"/>
      <c r="P8" s="132">
        <v>41759</v>
      </c>
      <c r="Q8" s="130" t="s">
        <v>434</v>
      </c>
      <c r="R8" s="130"/>
      <c r="S8" s="130" t="s">
        <v>266</v>
      </c>
    </row>
    <row r="9" spans="1:19">
      <c r="A9" s="130" t="s">
        <v>262</v>
      </c>
      <c r="B9" s="130" t="s">
        <v>19</v>
      </c>
      <c r="C9" s="130" t="s">
        <v>309</v>
      </c>
      <c r="D9" s="130" t="s">
        <v>310</v>
      </c>
      <c r="E9" s="130" t="s">
        <v>311</v>
      </c>
      <c r="F9" s="130"/>
      <c r="G9" s="130" t="s">
        <v>427</v>
      </c>
      <c r="H9" s="130" t="s">
        <v>331</v>
      </c>
      <c r="I9" s="132">
        <v>41759</v>
      </c>
      <c r="J9" s="130" t="s">
        <v>393</v>
      </c>
      <c r="K9" s="130" t="s">
        <v>297</v>
      </c>
      <c r="L9" s="133">
        <v>0.67</v>
      </c>
      <c r="M9" s="130" t="s">
        <v>20</v>
      </c>
      <c r="N9" s="130" t="s">
        <v>272</v>
      </c>
      <c r="O9" s="130"/>
      <c r="P9" s="132">
        <v>41759</v>
      </c>
      <c r="Q9" s="130" t="s">
        <v>435</v>
      </c>
      <c r="R9" s="130"/>
      <c r="S9" s="130" t="s">
        <v>266</v>
      </c>
    </row>
    <row r="10" spans="1:19">
      <c r="A10" s="130" t="s">
        <v>262</v>
      </c>
      <c r="B10" s="130" t="s">
        <v>19</v>
      </c>
      <c r="C10" s="130" t="s">
        <v>309</v>
      </c>
      <c r="D10" s="130" t="s">
        <v>310</v>
      </c>
      <c r="E10" s="130" t="s">
        <v>311</v>
      </c>
      <c r="F10" s="130"/>
      <c r="G10" s="130" t="s">
        <v>427</v>
      </c>
      <c r="H10" s="130" t="s">
        <v>336</v>
      </c>
      <c r="I10" s="132">
        <v>41759</v>
      </c>
      <c r="J10" s="130" t="s">
        <v>393</v>
      </c>
      <c r="K10" s="130" t="s">
        <v>297</v>
      </c>
      <c r="L10" s="133">
        <v>0.25</v>
      </c>
      <c r="M10" s="130" t="s">
        <v>20</v>
      </c>
      <c r="N10" s="130" t="s">
        <v>272</v>
      </c>
      <c r="O10" s="130"/>
      <c r="P10" s="132">
        <v>41759</v>
      </c>
      <c r="Q10" s="130" t="s">
        <v>436</v>
      </c>
      <c r="R10" s="130"/>
      <c r="S10" s="130" t="s">
        <v>266</v>
      </c>
    </row>
    <row r="11" spans="1:19">
      <c r="A11" s="130" t="s">
        <v>262</v>
      </c>
      <c r="B11" s="130" t="s">
        <v>19</v>
      </c>
      <c r="C11" s="130" t="s">
        <v>309</v>
      </c>
      <c r="D11" s="130" t="s">
        <v>310</v>
      </c>
      <c r="E11" s="130" t="s">
        <v>311</v>
      </c>
      <c r="F11" s="130"/>
      <c r="G11" s="130" t="s">
        <v>427</v>
      </c>
      <c r="H11" s="130" t="s">
        <v>337</v>
      </c>
      <c r="I11" s="132">
        <v>41759</v>
      </c>
      <c r="J11" s="130" t="s">
        <v>393</v>
      </c>
      <c r="K11" s="130" t="s">
        <v>297</v>
      </c>
      <c r="L11" s="133">
        <v>0.6</v>
      </c>
      <c r="M11" s="130" t="s">
        <v>20</v>
      </c>
      <c r="N11" s="130" t="s">
        <v>272</v>
      </c>
      <c r="O11" s="130"/>
      <c r="P11" s="132">
        <v>41759</v>
      </c>
      <c r="Q11" s="130" t="s">
        <v>437</v>
      </c>
      <c r="R11" s="130"/>
      <c r="S11" s="130" t="s">
        <v>266</v>
      </c>
    </row>
    <row r="12" spans="1:19">
      <c r="A12" s="130" t="s">
        <v>262</v>
      </c>
      <c r="B12" s="130" t="s">
        <v>19</v>
      </c>
      <c r="C12" s="130" t="s">
        <v>309</v>
      </c>
      <c r="D12" s="130" t="s">
        <v>310</v>
      </c>
      <c r="E12" s="130" t="s">
        <v>311</v>
      </c>
      <c r="F12" s="130"/>
      <c r="G12" s="130" t="s">
        <v>427</v>
      </c>
      <c r="H12" s="130" t="s">
        <v>338</v>
      </c>
      <c r="I12" s="132">
        <v>41759</v>
      </c>
      <c r="J12" s="130" t="s">
        <v>393</v>
      </c>
      <c r="K12" s="130" t="s">
        <v>297</v>
      </c>
      <c r="L12" s="133">
        <v>0.51</v>
      </c>
      <c r="M12" s="130" t="s">
        <v>20</v>
      </c>
      <c r="N12" s="130" t="s">
        <v>272</v>
      </c>
      <c r="O12" s="130"/>
      <c r="P12" s="132">
        <v>41759</v>
      </c>
      <c r="Q12" s="130" t="s">
        <v>438</v>
      </c>
      <c r="R12" s="130"/>
      <c r="S12" s="130" t="s">
        <v>266</v>
      </c>
    </row>
    <row r="13" spans="1:19">
      <c r="A13" s="130" t="s">
        <v>262</v>
      </c>
      <c r="B13" s="130" t="s">
        <v>19</v>
      </c>
      <c r="C13" s="130" t="s">
        <v>309</v>
      </c>
      <c r="D13" s="130" t="s">
        <v>310</v>
      </c>
      <c r="E13" s="130" t="s">
        <v>311</v>
      </c>
      <c r="F13" s="130"/>
      <c r="G13" s="130" t="s">
        <v>427</v>
      </c>
      <c r="H13" s="130" t="s">
        <v>339</v>
      </c>
      <c r="I13" s="132">
        <v>41759</v>
      </c>
      <c r="J13" s="130" t="s">
        <v>393</v>
      </c>
      <c r="K13" s="130" t="s">
        <v>297</v>
      </c>
      <c r="L13" s="133">
        <v>0.04</v>
      </c>
      <c r="M13" s="130" t="s">
        <v>20</v>
      </c>
      <c r="N13" s="130" t="s">
        <v>272</v>
      </c>
      <c r="O13" s="130"/>
      <c r="P13" s="132">
        <v>41759</v>
      </c>
      <c r="Q13" s="130" t="s">
        <v>439</v>
      </c>
      <c r="R13" s="130"/>
      <c r="S13" s="130" t="s">
        <v>266</v>
      </c>
    </row>
    <row r="14" spans="1:19">
      <c r="A14" s="130" t="s">
        <v>262</v>
      </c>
      <c r="B14" s="130" t="s">
        <v>19</v>
      </c>
      <c r="C14" s="130" t="s">
        <v>309</v>
      </c>
      <c r="D14" s="130" t="s">
        <v>310</v>
      </c>
      <c r="E14" s="130" t="s">
        <v>311</v>
      </c>
      <c r="F14" s="130"/>
      <c r="G14" s="130" t="s">
        <v>427</v>
      </c>
      <c r="H14" s="130" t="s">
        <v>340</v>
      </c>
      <c r="I14" s="132">
        <v>41759</v>
      </c>
      <c r="J14" s="130" t="s">
        <v>393</v>
      </c>
      <c r="K14" s="130" t="s">
        <v>297</v>
      </c>
      <c r="L14" s="133">
        <v>0.13</v>
      </c>
      <c r="M14" s="130" t="s">
        <v>20</v>
      </c>
      <c r="N14" s="130" t="s">
        <v>272</v>
      </c>
      <c r="O14" s="130"/>
      <c r="P14" s="132">
        <v>41759</v>
      </c>
      <c r="Q14" s="130" t="s">
        <v>440</v>
      </c>
      <c r="R14" s="130"/>
      <c r="S14" s="130" t="s">
        <v>266</v>
      </c>
    </row>
    <row r="15" spans="1:19">
      <c r="A15" s="130" t="s">
        <v>262</v>
      </c>
      <c r="B15" s="130" t="s">
        <v>19</v>
      </c>
      <c r="C15" s="130" t="s">
        <v>309</v>
      </c>
      <c r="D15" s="130" t="s">
        <v>310</v>
      </c>
      <c r="E15" s="130" t="s">
        <v>311</v>
      </c>
      <c r="F15" s="130"/>
      <c r="G15" s="130" t="s">
        <v>427</v>
      </c>
      <c r="H15" s="130" t="s">
        <v>441</v>
      </c>
      <c r="I15" s="132">
        <v>41759</v>
      </c>
      <c r="J15" s="130" t="s">
        <v>393</v>
      </c>
      <c r="K15" s="130" t="s">
        <v>297</v>
      </c>
      <c r="L15" s="133">
        <v>-0.2</v>
      </c>
      <c r="M15" s="130" t="s">
        <v>20</v>
      </c>
      <c r="N15" s="130" t="s">
        <v>273</v>
      </c>
      <c r="O15" s="130"/>
      <c r="P15" s="132">
        <v>41759</v>
      </c>
      <c r="Q15" s="130" t="s">
        <v>442</v>
      </c>
      <c r="R15" s="130"/>
      <c r="S15" s="130" t="s">
        <v>266</v>
      </c>
    </row>
    <row r="16" spans="1:19">
      <c r="A16" s="130" t="s">
        <v>262</v>
      </c>
      <c r="B16" s="130" t="s">
        <v>19</v>
      </c>
      <c r="C16" s="130" t="s">
        <v>309</v>
      </c>
      <c r="D16" s="130" t="s">
        <v>310</v>
      </c>
      <c r="E16" s="130" t="s">
        <v>311</v>
      </c>
      <c r="F16" s="130"/>
      <c r="G16" s="130" t="s">
        <v>427</v>
      </c>
      <c r="H16" s="130" t="s">
        <v>443</v>
      </c>
      <c r="I16" s="132">
        <v>41759</v>
      </c>
      <c r="J16" s="130" t="s">
        <v>393</v>
      </c>
      <c r="K16" s="130" t="s">
        <v>297</v>
      </c>
      <c r="L16" s="133">
        <v>-3.64</v>
      </c>
      <c r="M16" s="130" t="s">
        <v>20</v>
      </c>
      <c r="N16" s="130" t="s">
        <v>273</v>
      </c>
      <c r="O16" s="130"/>
      <c r="P16" s="132">
        <v>41759</v>
      </c>
      <c r="Q16" s="130" t="s">
        <v>444</v>
      </c>
      <c r="R16" s="130"/>
      <c r="S16" s="130" t="s">
        <v>266</v>
      </c>
    </row>
    <row r="17" spans="1:19">
      <c r="A17" s="130" t="s">
        <v>262</v>
      </c>
      <c r="B17" s="130" t="s">
        <v>19</v>
      </c>
      <c r="C17" s="130" t="s">
        <v>309</v>
      </c>
      <c r="D17" s="130" t="s">
        <v>310</v>
      </c>
      <c r="E17" s="130" t="s">
        <v>311</v>
      </c>
      <c r="F17" s="130"/>
      <c r="G17" s="130" t="s">
        <v>427</v>
      </c>
      <c r="H17" s="130" t="s">
        <v>280</v>
      </c>
      <c r="I17" s="132">
        <v>41759</v>
      </c>
      <c r="J17" s="130" t="s">
        <v>393</v>
      </c>
      <c r="K17" s="130" t="s">
        <v>297</v>
      </c>
      <c r="L17" s="133">
        <v>-2.52</v>
      </c>
      <c r="M17" s="130" t="s">
        <v>20</v>
      </c>
      <c r="N17" s="130" t="s">
        <v>273</v>
      </c>
      <c r="O17" s="130"/>
      <c r="P17" s="132">
        <v>41759</v>
      </c>
      <c r="Q17" s="130" t="s">
        <v>445</v>
      </c>
      <c r="R17" s="130"/>
      <c r="S17" s="130" t="s">
        <v>266</v>
      </c>
    </row>
    <row r="18" spans="1:19">
      <c r="A18" s="130" t="s">
        <v>262</v>
      </c>
      <c r="B18" s="130" t="s">
        <v>19</v>
      </c>
      <c r="C18" s="130" t="s">
        <v>309</v>
      </c>
      <c r="D18" s="130" t="s">
        <v>310</v>
      </c>
      <c r="E18" s="130" t="s">
        <v>311</v>
      </c>
      <c r="F18" s="130"/>
      <c r="G18" s="130" t="s">
        <v>427</v>
      </c>
      <c r="H18" s="130" t="s">
        <v>305</v>
      </c>
      <c r="I18" s="132">
        <v>41759</v>
      </c>
      <c r="J18" s="130" t="s">
        <v>393</v>
      </c>
      <c r="K18" s="130" t="s">
        <v>297</v>
      </c>
      <c r="L18" s="133">
        <v>-0.83</v>
      </c>
      <c r="M18" s="130" t="s">
        <v>20</v>
      </c>
      <c r="N18" s="130" t="s">
        <v>273</v>
      </c>
      <c r="O18" s="130"/>
      <c r="P18" s="132">
        <v>41759</v>
      </c>
      <c r="Q18" s="130" t="s">
        <v>446</v>
      </c>
      <c r="R18" s="130"/>
      <c r="S18" s="130" t="s">
        <v>266</v>
      </c>
    </row>
    <row r="19" spans="1:19">
      <c r="A19" s="130" t="s">
        <v>262</v>
      </c>
      <c r="B19" s="130" t="s">
        <v>19</v>
      </c>
      <c r="C19" s="130" t="s">
        <v>309</v>
      </c>
      <c r="D19" s="130" t="s">
        <v>310</v>
      </c>
      <c r="E19" s="130" t="s">
        <v>311</v>
      </c>
      <c r="F19" s="130"/>
      <c r="G19" s="130" t="s">
        <v>427</v>
      </c>
      <c r="H19" s="130" t="s">
        <v>322</v>
      </c>
      <c r="I19" s="132">
        <v>41759</v>
      </c>
      <c r="J19" s="130" t="s">
        <v>393</v>
      </c>
      <c r="K19" s="130" t="s">
        <v>297</v>
      </c>
      <c r="L19" s="133">
        <v>60.15</v>
      </c>
      <c r="M19" s="130" t="s">
        <v>20</v>
      </c>
      <c r="N19" s="130" t="s">
        <v>392</v>
      </c>
      <c r="O19" s="130"/>
      <c r="P19" s="132">
        <v>41759</v>
      </c>
      <c r="Q19" s="130" t="s">
        <v>447</v>
      </c>
      <c r="R19" s="130"/>
      <c r="S19" s="130" t="s">
        <v>266</v>
      </c>
    </row>
    <row r="20" spans="1:19">
      <c r="A20" s="130" t="s">
        <v>262</v>
      </c>
      <c r="B20" s="130" t="s">
        <v>19</v>
      </c>
      <c r="C20" s="130" t="s">
        <v>309</v>
      </c>
      <c r="D20" s="130" t="s">
        <v>310</v>
      </c>
      <c r="E20" s="130" t="s">
        <v>311</v>
      </c>
      <c r="F20" s="130"/>
      <c r="G20" s="130" t="s">
        <v>427</v>
      </c>
      <c r="H20" s="130" t="s">
        <v>344</v>
      </c>
      <c r="I20" s="132">
        <v>41759</v>
      </c>
      <c r="J20" s="130" t="s">
        <v>393</v>
      </c>
      <c r="K20" s="130" t="s">
        <v>297</v>
      </c>
      <c r="L20" s="133">
        <v>113.48</v>
      </c>
      <c r="M20" s="130" t="s">
        <v>20</v>
      </c>
      <c r="N20" s="130" t="s">
        <v>270</v>
      </c>
      <c r="O20" s="130"/>
      <c r="P20" s="132">
        <v>41759</v>
      </c>
      <c r="Q20" s="130" t="s">
        <v>448</v>
      </c>
      <c r="R20" s="130"/>
      <c r="S20" s="130" t="s">
        <v>266</v>
      </c>
    </row>
    <row r="21" spans="1:19">
      <c r="A21" s="130" t="s">
        <v>262</v>
      </c>
      <c r="B21" s="130" t="s">
        <v>19</v>
      </c>
      <c r="C21" s="130" t="s">
        <v>309</v>
      </c>
      <c r="D21" s="130" t="s">
        <v>310</v>
      </c>
      <c r="E21" s="130" t="s">
        <v>311</v>
      </c>
      <c r="F21" s="130"/>
      <c r="G21" s="130" t="s">
        <v>427</v>
      </c>
      <c r="H21" s="130" t="s">
        <v>345</v>
      </c>
      <c r="I21" s="132">
        <v>41759</v>
      </c>
      <c r="J21" s="130" t="s">
        <v>393</v>
      </c>
      <c r="K21" s="130" t="s">
        <v>297</v>
      </c>
      <c r="L21" s="133">
        <v>-2091.14</v>
      </c>
      <c r="M21" s="130" t="s">
        <v>20</v>
      </c>
      <c r="N21" s="130" t="s">
        <v>270</v>
      </c>
      <c r="O21" s="130"/>
      <c r="P21" s="132">
        <v>41759</v>
      </c>
      <c r="Q21" s="130" t="s">
        <v>449</v>
      </c>
      <c r="R21" s="130"/>
      <c r="S21" s="130" t="s">
        <v>266</v>
      </c>
    </row>
    <row r="22" spans="1:19">
      <c r="A22" s="130" t="s">
        <v>262</v>
      </c>
      <c r="B22" s="130" t="s">
        <v>19</v>
      </c>
      <c r="C22" s="130" t="s">
        <v>309</v>
      </c>
      <c r="D22" s="130" t="s">
        <v>310</v>
      </c>
      <c r="E22" s="130" t="s">
        <v>311</v>
      </c>
      <c r="F22" s="130"/>
      <c r="G22" s="130" t="s">
        <v>427</v>
      </c>
      <c r="H22" s="130" t="s">
        <v>335</v>
      </c>
      <c r="I22" s="132">
        <v>41759</v>
      </c>
      <c r="J22" s="130" t="s">
        <v>393</v>
      </c>
      <c r="K22" s="130" t="s">
        <v>297</v>
      </c>
      <c r="L22" s="133">
        <v>5129.7299999999996</v>
      </c>
      <c r="M22" s="130" t="s">
        <v>20</v>
      </c>
      <c r="N22" s="130" t="s">
        <v>270</v>
      </c>
      <c r="O22" s="130"/>
      <c r="P22" s="132">
        <v>41759</v>
      </c>
      <c r="Q22" s="130" t="s">
        <v>450</v>
      </c>
      <c r="R22" s="130"/>
      <c r="S22" s="130" t="s">
        <v>266</v>
      </c>
    </row>
    <row r="23" spans="1:19">
      <c r="A23" s="130" t="s">
        <v>262</v>
      </c>
      <c r="B23" s="130" t="s">
        <v>19</v>
      </c>
      <c r="C23" s="130" t="s">
        <v>309</v>
      </c>
      <c r="D23" s="130" t="s">
        <v>310</v>
      </c>
      <c r="E23" s="130" t="s">
        <v>311</v>
      </c>
      <c r="F23" s="130"/>
      <c r="G23" s="130" t="s">
        <v>427</v>
      </c>
      <c r="H23" s="130" t="s">
        <v>334</v>
      </c>
      <c r="I23" s="132">
        <v>41759</v>
      </c>
      <c r="J23" s="130" t="s">
        <v>393</v>
      </c>
      <c r="K23" s="130" t="s">
        <v>297</v>
      </c>
      <c r="L23" s="133">
        <v>1144.68</v>
      </c>
      <c r="M23" s="130" t="s">
        <v>20</v>
      </c>
      <c r="N23" s="130" t="s">
        <v>270</v>
      </c>
      <c r="O23" s="130"/>
      <c r="P23" s="132">
        <v>41759</v>
      </c>
      <c r="Q23" s="130" t="s">
        <v>451</v>
      </c>
      <c r="R23" s="130"/>
      <c r="S23" s="130" t="s">
        <v>266</v>
      </c>
    </row>
    <row r="24" spans="1:19">
      <c r="A24" s="130" t="s">
        <v>262</v>
      </c>
      <c r="B24" s="130" t="s">
        <v>19</v>
      </c>
      <c r="C24" s="130" t="s">
        <v>309</v>
      </c>
      <c r="D24" s="130" t="s">
        <v>310</v>
      </c>
      <c r="E24" s="130" t="s">
        <v>311</v>
      </c>
      <c r="F24" s="130"/>
      <c r="G24" s="130" t="s">
        <v>427</v>
      </c>
      <c r="H24" s="130" t="s">
        <v>328</v>
      </c>
      <c r="I24" s="132">
        <v>41759</v>
      </c>
      <c r="J24" s="130" t="s">
        <v>393</v>
      </c>
      <c r="K24" s="130" t="s">
        <v>297</v>
      </c>
      <c r="L24" s="133">
        <v>7.13</v>
      </c>
      <c r="M24" s="130" t="s">
        <v>20</v>
      </c>
      <c r="N24" s="130" t="s">
        <v>268</v>
      </c>
      <c r="O24" s="130"/>
      <c r="P24" s="132">
        <v>41759</v>
      </c>
      <c r="Q24" s="130" t="s">
        <v>470</v>
      </c>
      <c r="R24" s="130"/>
      <c r="S24" s="130" t="s">
        <v>266</v>
      </c>
    </row>
    <row r="25" spans="1:19">
      <c r="A25" s="130" t="s">
        <v>262</v>
      </c>
      <c r="B25" s="130" t="s">
        <v>19</v>
      </c>
      <c r="C25" s="130" t="s">
        <v>309</v>
      </c>
      <c r="D25" s="130" t="s">
        <v>310</v>
      </c>
      <c r="E25" s="130" t="s">
        <v>311</v>
      </c>
      <c r="F25" s="130"/>
      <c r="G25" s="130" t="s">
        <v>427</v>
      </c>
      <c r="H25" s="130" t="s">
        <v>329</v>
      </c>
      <c r="I25" s="132">
        <v>41759</v>
      </c>
      <c r="J25" s="130" t="s">
        <v>393</v>
      </c>
      <c r="K25" s="130" t="s">
        <v>297</v>
      </c>
      <c r="L25" s="133">
        <v>14589.18</v>
      </c>
      <c r="M25" s="130" t="s">
        <v>20</v>
      </c>
      <c r="N25" s="130" t="s">
        <v>268</v>
      </c>
      <c r="O25" s="130"/>
      <c r="P25" s="132">
        <v>41759</v>
      </c>
      <c r="Q25" s="130" t="s">
        <v>469</v>
      </c>
      <c r="R25" s="130"/>
      <c r="S25" s="130" t="s">
        <v>266</v>
      </c>
    </row>
    <row r="26" spans="1:19">
      <c r="A26" s="130" t="s">
        <v>262</v>
      </c>
      <c r="B26" s="130" t="s">
        <v>19</v>
      </c>
      <c r="C26" s="130" t="s">
        <v>309</v>
      </c>
      <c r="D26" s="130" t="s">
        <v>310</v>
      </c>
      <c r="E26" s="130" t="s">
        <v>311</v>
      </c>
      <c r="F26" s="130"/>
      <c r="G26" s="130" t="s">
        <v>427</v>
      </c>
      <c r="H26" s="130" t="s">
        <v>327</v>
      </c>
      <c r="I26" s="132">
        <v>41759</v>
      </c>
      <c r="J26" s="130" t="s">
        <v>393</v>
      </c>
      <c r="K26" s="130" t="s">
        <v>297</v>
      </c>
      <c r="L26" s="133">
        <v>7903.73</v>
      </c>
      <c r="M26" s="130" t="s">
        <v>20</v>
      </c>
      <c r="N26" s="130" t="s">
        <v>269</v>
      </c>
      <c r="O26" s="130"/>
      <c r="P26" s="132">
        <v>41759</v>
      </c>
      <c r="Q26" s="130" t="s">
        <v>452</v>
      </c>
      <c r="R26" s="130"/>
      <c r="S26" s="130" t="s">
        <v>266</v>
      </c>
    </row>
    <row r="27" spans="1:19">
      <c r="A27" s="130" t="s">
        <v>262</v>
      </c>
      <c r="B27" s="130" t="s">
        <v>19</v>
      </c>
      <c r="C27" s="130" t="s">
        <v>309</v>
      </c>
      <c r="D27" s="130" t="s">
        <v>310</v>
      </c>
      <c r="E27" s="130" t="s">
        <v>311</v>
      </c>
      <c r="F27" s="130"/>
      <c r="G27" s="130" t="s">
        <v>427</v>
      </c>
      <c r="H27" s="130" t="s">
        <v>326</v>
      </c>
      <c r="I27" s="132">
        <v>41759</v>
      </c>
      <c r="J27" s="130" t="s">
        <v>393</v>
      </c>
      <c r="K27" s="130" t="s">
        <v>297</v>
      </c>
      <c r="L27" s="133">
        <v>381.67</v>
      </c>
      <c r="M27" s="130" t="s">
        <v>20</v>
      </c>
      <c r="N27" s="130" t="s">
        <v>269</v>
      </c>
      <c r="O27" s="130"/>
      <c r="P27" s="132">
        <v>41759</v>
      </c>
      <c r="Q27" s="130" t="s">
        <v>453</v>
      </c>
      <c r="R27" s="130"/>
      <c r="S27" s="130" t="s">
        <v>266</v>
      </c>
    </row>
    <row r="28" spans="1:19">
      <c r="A28" s="130" t="s">
        <v>262</v>
      </c>
      <c r="B28" s="130" t="s">
        <v>19</v>
      </c>
      <c r="C28" s="130" t="s">
        <v>309</v>
      </c>
      <c r="D28" s="130" t="s">
        <v>310</v>
      </c>
      <c r="E28" s="130" t="s">
        <v>311</v>
      </c>
      <c r="F28" s="130"/>
      <c r="G28" s="130" t="s">
        <v>427</v>
      </c>
      <c r="H28" s="130" t="s">
        <v>281</v>
      </c>
      <c r="I28" s="132">
        <v>41759</v>
      </c>
      <c r="J28" s="130" t="s">
        <v>393</v>
      </c>
      <c r="K28" s="130" t="s">
        <v>297</v>
      </c>
      <c r="L28" s="133">
        <v>2231.52</v>
      </c>
      <c r="M28" s="130" t="s">
        <v>20</v>
      </c>
      <c r="N28" s="130" t="s">
        <v>269</v>
      </c>
      <c r="O28" s="130"/>
      <c r="P28" s="132">
        <v>41759</v>
      </c>
      <c r="Q28" s="130" t="s">
        <v>454</v>
      </c>
      <c r="R28" s="130"/>
      <c r="S28" s="130" t="s">
        <v>266</v>
      </c>
    </row>
    <row r="29" spans="1:19">
      <c r="A29" s="130" t="s">
        <v>262</v>
      </c>
      <c r="B29" s="130" t="s">
        <v>19</v>
      </c>
      <c r="C29" s="130" t="s">
        <v>309</v>
      </c>
      <c r="D29" s="130" t="s">
        <v>310</v>
      </c>
      <c r="E29" s="130" t="s">
        <v>311</v>
      </c>
      <c r="F29" s="130"/>
      <c r="G29" s="130" t="s">
        <v>427</v>
      </c>
      <c r="H29" s="130" t="s">
        <v>325</v>
      </c>
      <c r="I29" s="132">
        <v>41759</v>
      </c>
      <c r="J29" s="130" t="s">
        <v>393</v>
      </c>
      <c r="K29" s="130" t="s">
        <v>297</v>
      </c>
      <c r="L29" s="133">
        <v>-2103.65</v>
      </c>
      <c r="M29" s="130" t="s">
        <v>20</v>
      </c>
      <c r="N29" s="130" t="s">
        <v>269</v>
      </c>
      <c r="O29" s="130"/>
      <c r="P29" s="132">
        <v>41759</v>
      </c>
      <c r="Q29" s="130" t="s">
        <v>455</v>
      </c>
      <c r="R29" s="130"/>
      <c r="S29" s="130" t="s">
        <v>266</v>
      </c>
    </row>
    <row r="30" spans="1:19">
      <c r="A30" s="130" t="s">
        <v>262</v>
      </c>
      <c r="B30" s="130" t="s">
        <v>19</v>
      </c>
      <c r="C30" s="130" t="s">
        <v>309</v>
      </c>
      <c r="D30" s="130" t="s">
        <v>310</v>
      </c>
      <c r="E30" s="130" t="s">
        <v>311</v>
      </c>
      <c r="F30" s="130"/>
      <c r="G30" s="130" t="s">
        <v>427</v>
      </c>
      <c r="H30" s="130" t="s">
        <v>324</v>
      </c>
      <c r="I30" s="132">
        <v>41759</v>
      </c>
      <c r="J30" s="130" t="s">
        <v>393</v>
      </c>
      <c r="K30" s="130" t="s">
        <v>297</v>
      </c>
      <c r="L30" s="133">
        <v>-174.14</v>
      </c>
      <c r="M30" s="130" t="s">
        <v>20</v>
      </c>
      <c r="N30" s="130" t="s">
        <v>269</v>
      </c>
      <c r="O30" s="130"/>
      <c r="P30" s="132">
        <v>41759</v>
      </c>
      <c r="Q30" s="130" t="s">
        <v>456</v>
      </c>
      <c r="R30" s="130"/>
      <c r="S30" s="130" t="s">
        <v>266</v>
      </c>
    </row>
    <row r="31" spans="1:19">
      <c r="A31" s="130" t="s">
        <v>262</v>
      </c>
      <c r="B31" s="130" t="s">
        <v>19</v>
      </c>
      <c r="C31" s="130" t="s">
        <v>309</v>
      </c>
      <c r="D31" s="130" t="s">
        <v>310</v>
      </c>
      <c r="E31" s="130" t="s">
        <v>311</v>
      </c>
      <c r="F31" s="130"/>
      <c r="G31" s="130" t="s">
        <v>427</v>
      </c>
      <c r="H31" s="130" t="s">
        <v>323</v>
      </c>
      <c r="I31" s="132">
        <v>41759</v>
      </c>
      <c r="J31" s="130" t="s">
        <v>393</v>
      </c>
      <c r="K31" s="130" t="s">
        <v>297</v>
      </c>
      <c r="L31" s="133">
        <v>662.02</v>
      </c>
      <c r="M31" s="130" t="s">
        <v>20</v>
      </c>
      <c r="N31" s="130" t="s">
        <v>269</v>
      </c>
      <c r="O31" s="130"/>
      <c r="P31" s="132">
        <v>41759</v>
      </c>
      <c r="Q31" s="130" t="s">
        <v>457</v>
      </c>
      <c r="R31" s="130"/>
      <c r="S31" s="130" t="s">
        <v>266</v>
      </c>
    </row>
    <row r="32" spans="1:19">
      <c r="A32" s="130" t="s">
        <v>262</v>
      </c>
      <c r="B32" s="130" t="s">
        <v>19</v>
      </c>
      <c r="C32" s="130" t="s">
        <v>309</v>
      </c>
      <c r="D32" s="130" t="s">
        <v>310</v>
      </c>
      <c r="E32" s="130" t="s">
        <v>311</v>
      </c>
      <c r="F32" s="130"/>
      <c r="G32" s="130" t="s">
        <v>427</v>
      </c>
      <c r="H32" s="130" t="s">
        <v>330</v>
      </c>
      <c r="I32" s="132">
        <v>41759</v>
      </c>
      <c r="J32" s="130" t="s">
        <v>393</v>
      </c>
      <c r="K32" s="130" t="s">
        <v>297</v>
      </c>
      <c r="L32" s="133">
        <v>37.840000000000003</v>
      </c>
      <c r="M32" s="130" t="s">
        <v>20</v>
      </c>
      <c r="N32" s="130" t="s">
        <v>268</v>
      </c>
      <c r="O32" s="130"/>
      <c r="P32" s="132">
        <v>41759</v>
      </c>
      <c r="Q32" s="130" t="s">
        <v>468</v>
      </c>
      <c r="R32" s="130"/>
      <c r="S32" s="130" t="s">
        <v>266</v>
      </c>
    </row>
    <row r="33" spans="1:19">
      <c r="A33" s="130" t="s">
        <v>262</v>
      </c>
      <c r="B33" s="130" t="s">
        <v>19</v>
      </c>
      <c r="C33" s="130" t="s">
        <v>309</v>
      </c>
      <c r="D33" s="130" t="s">
        <v>310</v>
      </c>
      <c r="E33" s="130" t="s">
        <v>311</v>
      </c>
      <c r="F33" s="130"/>
      <c r="G33" s="130" t="s">
        <v>427</v>
      </c>
      <c r="H33" s="130" t="s">
        <v>346</v>
      </c>
      <c r="I33" s="132">
        <v>41759</v>
      </c>
      <c r="J33" s="130" t="s">
        <v>393</v>
      </c>
      <c r="K33" s="130" t="s">
        <v>297</v>
      </c>
      <c r="L33" s="133">
        <v>424.47</v>
      </c>
      <c r="M33" s="130" t="s">
        <v>20</v>
      </c>
      <c r="N33" s="130" t="s">
        <v>268</v>
      </c>
      <c r="O33" s="130"/>
      <c r="P33" s="132">
        <v>41759</v>
      </c>
      <c r="Q33" s="130" t="s">
        <v>467</v>
      </c>
      <c r="R33" s="130"/>
      <c r="S33" s="130" t="s">
        <v>266</v>
      </c>
    </row>
    <row r="34" spans="1:19">
      <c r="A34" s="130" t="s">
        <v>262</v>
      </c>
      <c r="B34" s="130" t="s">
        <v>19</v>
      </c>
      <c r="C34" s="130" t="s">
        <v>309</v>
      </c>
      <c r="D34" s="130" t="s">
        <v>310</v>
      </c>
      <c r="E34" s="130" t="s">
        <v>311</v>
      </c>
      <c r="F34" s="130"/>
      <c r="G34" s="130" t="s">
        <v>427</v>
      </c>
      <c r="H34" s="130" t="s">
        <v>306</v>
      </c>
      <c r="I34" s="132">
        <v>41759</v>
      </c>
      <c r="J34" s="130" t="s">
        <v>393</v>
      </c>
      <c r="K34" s="130" t="s">
        <v>297</v>
      </c>
      <c r="L34" s="133">
        <v>-1271.81</v>
      </c>
      <c r="M34" s="130" t="s">
        <v>20</v>
      </c>
      <c r="N34" s="130" t="s">
        <v>267</v>
      </c>
      <c r="O34" s="130"/>
      <c r="P34" s="132">
        <v>41759</v>
      </c>
      <c r="Q34" s="130" t="s">
        <v>458</v>
      </c>
      <c r="R34" s="130"/>
      <c r="S34" s="130" t="s">
        <v>266</v>
      </c>
    </row>
    <row r="35" spans="1:19">
      <c r="A35" s="130" t="s">
        <v>262</v>
      </c>
      <c r="B35" s="130" t="s">
        <v>19</v>
      </c>
      <c r="C35" s="130" t="s">
        <v>309</v>
      </c>
      <c r="D35" s="130" t="s">
        <v>310</v>
      </c>
      <c r="E35" s="130" t="s">
        <v>311</v>
      </c>
      <c r="F35" s="130"/>
      <c r="G35" s="130" t="s">
        <v>427</v>
      </c>
      <c r="H35" s="130" t="s">
        <v>459</v>
      </c>
      <c r="I35" s="132">
        <v>41759</v>
      </c>
      <c r="J35" s="130" t="s">
        <v>393</v>
      </c>
      <c r="K35" s="130" t="s">
        <v>297</v>
      </c>
      <c r="L35" s="133">
        <v>-1613.24</v>
      </c>
      <c r="M35" s="130" t="s">
        <v>20</v>
      </c>
      <c r="N35" s="130" t="s">
        <v>267</v>
      </c>
      <c r="O35" s="130"/>
      <c r="P35" s="132">
        <v>41759</v>
      </c>
      <c r="Q35" s="130" t="s">
        <v>460</v>
      </c>
      <c r="R35" s="130"/>
      <c r="S35" s="130" t="s">
        <v>266</v>
      </c>
    </row>
    <row r="36" spans="1:19">
      <c r="A36" s="130" t="s">
        <v>262</v>
      </c>
      <c r="B36" s="130" t="s">
        <v>19</v>
      </c>
      <c r="C36" s="130" t="s">
        <v>309</v>
      </c>
      <c r="D36" s="130" t="s">
        <v>310</v>
      </c>
      <c r="E36" s="130" t="s">
        <v>311</v>
      </c>
      <c r="F36" s="130"/>
      <c r="G36" s="130" t="s">
        <v>427</v>
      </c>
      <c r="H36" s="130" t="s">
        <v>461</v>
      </c>
      <c r="I36" s="132">
        <v>41759</v>
      </c>
      <c r="J36" s="130" t="s">
        <v>393</v>
      </c>
      <c r="K36" s="130" t="s">
        <v>297</v>
      </c>
      <c r="L36" s="133">
        <v>-34303.519999999997</v>
      </c>
      <c r="M36" s="130" t="s">
        <v>20</v>
      </c>
      <c r="N36" s="130" t="s">
        <v>267</v>
      </c>
      <c r="O36" s="130"/>
      <c r="P36" s="132">
        <v>41759</v>
      </c>
      <c r="Q36" s="130" t="s">
        <v>462</v>
      </c>
      <c r="R36" s="130" t="s">
        <v>463</v>
      </c>
      <c r="S36" s="130" t="s">
        <v>266</v>
      </c>
    </row>
    <row r="37" spans="1:19">
      <c r="A37" s="130" t="s">
        <v>262</v>
      </c>
      <c r="B37" s="130" t="s">
        <v>19</v>
      </c>
      <c r="C37" s="130" t="s">
        <v>309</v>
      </c>
      <c r="D37" s="130" t="s">
        <v>310</v>
      </c>
      <c r="E37" s="130" t="s">
        <v>311</v>
      </c>
      <c r="F37" s="130"/>
      <c r="G37" s="130" t="s">
        <v>427</v>
      </c>
      <c r="H37" s="130" t="s">
        <v>347</v>
      </c>
      <c r="I37" s="132">
        <v>41759</v>
      </c>
      <c r="J37" s="130" t="s">
        <v>393</v>
      </c>
      <c r="K37" s="130" t="s">
        <v>297</v>
      </c>
      <c r="L37" s="133">
        <v>2688.59</v>
      </c>
      <c r="M37" s="130" t="s">
        <v>20</v>
      </c>
      <c r="N37" s="130" t="s">
        <v>265</v>
      </c>
      <c r="O37" s="130"/>
      <c r="P37" s="132">
        <v>41759</v>
      </c>
      <c r="Q37" s="130" t="s">
        <v>466</v>
      </c>
      <c r="R37" s="130"/>
      <c r="S37" s="130" t="s">
        <v>266</v>
      </c>
    </row>
    <row r="38" spans="1:19">
      <c r="A38" s="130" t="s">
        <v>262</v>
      </c>
      <c r="B38" s="130" t="s">
        <v>19</v>
      </c>
      <c r="C38" s="130" t="s">
        <v>309</v>
      </c>
      <c r="D38" s="130" t="s">
        <v>310</v>
      </c>
      <c r="E38" s="130" t="s">
        <v>311</v>
      </c>
      <c r="F38" s="130"/>
      <c r="G38" s="130" t="s">
        <v>427</v>
      </c>
      <c r="H38" s="130" t="s">
        <v>349</v>
      </c>
      <c r="I38" s="132">
        <v>41759</v>
      </c>
      <c r="J38" s="130" t="s">
        <v>393</v>
      </c>
      <c r="K38" s="130" t="s">
        <v>297</v>
      </c>
      <c r="L38" s="133">
        <v>86.55</v>
      </c>
      <c r="M38" s="130" t="s">
        <v>20</v>
      </c>
      <c r="N38" s="130" t="s">
        <v>265</v>
      </c>
      <c r="O38" s="130"/>
      <c r="P38" s="132">
        <v>41759</v>
      </c>
      <c r="Q38" s="130" t="s">
        <v>464</v>
      </c>
      <c r="R38" s="130"/>
      <c r="S38" s="130" t="s">
        <v>266</v>
      </c>
    </row>
    <row r="39" spans="1:19">
      <c r="A39" s="130" t="s">
        <v>262</v>
      </c>
      <c r="B39" s="130" t="s">
        <v>19</v>
      </c>
      <c r="C39" s="130" t="s">
        <v>309</v>
      </c>
      <c r="D39" s="130" t="s">
        <v>310</v>
      </c>
      <c r="E39" s="130" t="s">
        <v>311</v>
      </c>
      <c r="F39" s="130"/>
      <c r="G39" s="130" t="s">
        <v>427</v>
      </c>
      <c r="H39" s="130" t="s">
        <v>348</v>
      </c>
      <c r="I39" s="132">
        <v>41759</v>
      </c>
      <c r="J39" s="130" t="s">
        <v>393</v>
      </c>
      <c r="K39" s="130" t="s">
        <v>297</v>
      </c>
      <c r="L39" s="133">
        <v>138</v>
      </c>
      <c r="M39" s="130" t="s">
        <v>20</v>
      </c>
      <c r="N39" s="130" t="s">
        <v>265</v>
      </c>
      <c r="O39" s="130"/>
      <c r="P39" s="132">
        <v>41759</v>
      </c>
      <c r="Q39" s="130" t="s">
        <v>465</v>
      </c>
      <c r="R39" s="130"/>
      <c r="S39" s="130" t="s">
        <v>266</v>
      </c>
    </row>
    <row r="40" spans="1:19">
      <c r="A40" s="130" t="s">
        <v>262</v>
      </c>
      <c r="B40" s="130" t="s">
        <v>19</v>
      </c>
      <c r="C40" s="130" t="s">
        <v>309</v>
      </c>
      <c r="D40" s="130" t="s">
        <v>310</v>
      </c>
      <c r="E40" s="130" t="s">
        <v>311</v>
      </c>
      <c r="F40" s="130"/>
      <c r="G40" s="130" t="s">
        <v>427</v>
      </c>
      <c r="H40" s="130" t="s">
        <v>358</v>
      </c>
      <c r="I40" s="132">
        <v>41759</v>
      </c>
      <c r="J40" s="130" t="s">
        <v>393</v>
      </c>
      <c r="K40" s="130" t="s">
        <v>297</v>
      </c>
      <c r="L40" s="133">
        <v>-560.25</v>
      </c>
      <c r="M40" s="130" t="s">
        <v>20</v>
      </c>
      <c r="N40" s="130" t="s">
        <v>273</v>
      </c>
      <c r="O40" s="130"/>
      <c r="P40" s="132">
        <v>41759</v>
      </c>
      <c r="Q40" s="130" t="s">
        <v>471</v>
      </c>
      <c r="R40" s="130"/>
      <c r="S40" s="130" t="s">
        <v>266</v>
      </c>
    </row>
    <row r="41" spans="1:19">
      <c r="A41" s="130" t="s">
        <v>262</v>
      </c>
      <c r="B41" s="130" t="s">
        <v>19</v>
      </c>
      <c r="C41" s="130" t="s">
        <v>309</v>
      </c>
      <c r="D41" s="130" t="s">
        <v>310</v>
      </c>
      <c r="E41" s="130" t="s">
        <v>311</v>
      </c>
      <c r="F41" s="130"/>
      <c r="G41" s="130" t="s">
        <v>427</v>
      </c>
      <c r="H41" s="130" t="s">
        <v>279</v>
      </c>
      <c r="I41" s="132">
        <v>41759</v>
      </c>
      <c r="J41" s="130" t="s">
        <v>393</v>
      </c>
      <c r="K41" s="130" t="s">
        <v>297</v>
      </c>
      <c r="L41" s="133">
        <v>-30.8</v>
      </c>
      <c r="M41" s="130" t="s">
        <v>20</v>
      </c>
      <c r="N41" s="130" t="s">
        <v>273</v>
      </c>
      <c r="O41" s="130"/>
      <c r="P41" s="132">
        <v>41759</v>
      </c>
      <c r="Q41" s="130" t="s">
        <v>472</v>
      </c>
      <c r="R41" s="130"/>
      <c r="S41" s="130" t="s">
        <v>266</v>
      </c>
    </row>
    <row r="42" spans="1:19">
      <c r="A42" s="130" t="s">
        <v>262</v>
      </c>
      <c r="B42" s="130" t="s">
        <v>19</v>
      </c>
      <c r="C42" s="130" t="s">
        <v>309</v>
      </c>
      <c r="D42" s="130" t="s">
        <v>310</v>
      </c>
      <c r="E42" s="130" t="s">
        <v>311</v>
      </c>
      <c r="F42" s="130"/>
      <c r="G42" s="130" t="s">
        <v>427</v>
      </c>
      <c r="H42" s="130" t="s">
        <v>356</v>
      </c>
      <c r="I42" s="132">
        <v>41759</v>
      </c>
      <c r="J42" s="130" t="s">
        <v>393</v>
      </c>
      <c r="K42" s="130" t="s">
        <v>297</v>
      </c>
      <c r="L42" s="133">
        <v>-836.16</v>
      </c>
      <c r="M42" s="130" t="s">
        <v>20</v>
      </c>
      <c r="N42" s="130" t="s">
        <v>273</v>
      </c>
      <c r="O42" s="130"/>
      <c r="P42" s="132">
        <v>41759</v>
      </c>
      <c r="Q42" s="130" t="s">
        <v>473</v>
      </c>
      <c r="R42" s="130"/>
      <c r="S42" s="130" t="s">
        <v>266</v>
      </c>
    </row>
    <row r="43" spans="1:19">
      <c r="A43" s="130" t="s">
        <v>262</v>
      </c>
      <c r="B43" s="130" t="s">
        <v>19</v>
      </c>
      <c r="C43" s="130" t="s">
        <v>309</v>
      </c>
      <c r="D43" s="130" t="s">
        <v>310</v>
      </c>
      <c r="E43" s="130" t="s">
        <v>311</v>
      </c>
      <c r="F43" s="130"/>
      <c r="G43" s="130" t="s">
        <v>427</v>
      </c>
      <c r="H43" s="130" t="s">
        <v>355</v>
      </c>
      <c r="I43" s="132">
        <v>41759</v>
      </c>
      <c r="J43" s="130" t="s">
        <v>393</v>
      </c>
      <c r="K43" s="130" t="s">
        <v>297</v>
      </c>
      <c r="L43" s="133">
        <v>-25.2</v>
      </c>
      <c r="M43" s="130" t="s">
        <v>20</v>
      </c>
      <c r="N43" s="130" t="s">
        <v>273</v>
      </c>
      <c r="O43" s="130"/>
      <c r="P43" s="132">
        <v>41759</v>
      </c>
      <c r="Q43" s="130" t="s">
        <v>474</v>
      </c>
      <c r="R43" s="130"/>
      <c r="S43" s="130" t="s">
        <v>266</v>
      </c>
    </row>
    <row r="44" spans="1:19">
      <c r="A44" s="130" t="s">
        <v>262</v>
      </c>
      <c r="B44" s="130" t="s">
        <v>19</v>
      </c>
      <c r="C44" s="130" t="s">
        <v>309</v>
      </c>
      <c r="D44" s="130" t="s">
        <v>310</v>
      </c>
      <c r="E44" s="130" t="s">
        <v>311</v>
      </c>
      <c r="F44" s="130"/>
      <c r="G44" s="130" t="s">
        <v>427</v>
      </c>
      <c r="H44" s="130" t="s">
        <v>354</v>
      </c>
      <c r="I44" s="132">
        <v>41759</v>
      </c>
      <c r="J44" s="130" t="s">
        <v>393</v>
      </c>
      <c r="K44" s="130" t="s">
        <v>297</v>
      </c>
      <c r="L44" s="133">
        <v>-24.32</v>
      </c>
      <c r="M44" s="130" t="s">
        <v>20</v>
      </c>
      <c r="N44" s="130" t="s">
        <v>273</v>
      </c>
      <c r="O44" s="130"/>
      <c r="P44" s="132">
        <v>41759</v>
      </c>
      <c r="Q44" s="130" t="s">
        <v>475</v>
      </c>
      <c r="R44" s="130"/>
      <c r="S44" s="130" t="s">
        <v>266</v>
      </c>
    </row>
    <row r="45" spans="1:19">
      <c r="A45" s="130" t="s">
        <v>262</v>
      </c>
      <c r="B45" s="130" t="s">
        <v>19</v>
      </c>
      <c r="C45" s="130" t="s">
        <v>309</v>
      </c>
      <c r="D45" s="130" t="s">
        <v>310</v>
      </c>
      <c r="E45" s="130" t="s">
        <v>311</v>
      </c>
      <c r="F45" s="130"/>
      <c r="G45" s="130" t="s">
        <v>427</v>
      </c>
      <c r="H45" s="130" t="s">
        <v>308</v>
      </c>
      <c r="I45" s="132">
        <v>41759</v>
      </c>
      <c r="J45" s="130" t="s">
        <v>393</v>
      </c>
      <c r="K45" s="130" t="s">
        <v>297</v>
      </c>
      <c r="L45" s="133">
        <v>-706.63</v>
      </c>
      <c r="M45" s="130" t="s">
        <v>20</v>
      </c>
      <c r="N45" s="130" t="s">
        <v>273</v>
      </c>
      <c r="O45" s="130"/>
      <c r="P45" s="132">
        <v>41759</v>
      </c>
      <c r="Q45" s="130" t="s">
        <v>476</v>
      </c>
      <c r="R45" s="130"/>
      <c r="S45" s="130" t="s">
        <v>266</v>
      </c>
    </row>
    <row r="46" spans="1:19">
      <c r="A46" s="130" t="s">
        <v>262</v>
      </c>
      <c r="B46" s="130" t="s">
        <v>19</v>
      </c>
      <c r="C46" s="130" t="s">
        <v>309</v>
      </c>
      <c r="D46" s="130" t="s">
        <v>310</v>
      </c>
      <c r="E46" s="130" t="s">
        <v>311</v>
      </c>
      <c r="F46" s="130"/>
      <c r="G46" s="130" t="s">
        <v>427</v>
      </c>
      <c r="H46" s="130" t="s">
        <v>353</v>
      </c>
      <c r="I46" s="132">
        <v>41759</v>
      </c>
      <c r="J46" s="130" t="s">
        <v>393</v>
      </c>
      <c r="K46" s="130" t="s">
        <v>297</v>
      </c>
      <c r="L46" s="133">
        <v>-160.09</v>
      </c>
      <c r="M46" s="130" t="s">
        <v>20</v>
      </c>
      <c r="N46" s="130" t="s">
        <v>273</v>
      </c>
      <c r="O46" s="130"/>
      <c r="P46" s="132">
        <v>41759</v>
      </c>
      <c r="Q46" s="130" t="s">
        <v>477</v>
      </c>
      <c r="R46" s="130"/>
      <c r="S46" s="130" t="s">
        <v>266</v>
      </c>
    </row>
    <row r="47" spans="1:19">
      <c r="A47" s="130" t="s">
        <v>262</v>
      </c>
      <c r="B47" s="130" t="s">
        <v>19</v>
      </c>
      <c r="C47" s="130" t="s">
        <v>309</v>
      </c>
      <c r="D47" s="130" t="s">
        <v>310</v>
      </c>
      <c r="E47" s="130" t="s">
        <v>311</v>
      </c>
      <c r="F47" s="130"/>
      <c r="G47" s="130" t="s">
        <v>427</v>
      </c>
      <c r="H47" s="130" t="s">
        <v>352</v>
      </c>
      <c r="I47" s="132">
        <v>41759</v>
      </c>
      <c r="J47" s="130" t="s">
        <v>393</v>
      </c>
      <c r="K47" s="130" t="s">
        <v>297</v>
      </c>
      <c r="L47" s="133">
        <v>-3904.6</v>
      </c>
      <c r="M47" s="130" t="s">
        <v>20</v>
      </c>
      <c r="N47" s="130" t="s">
        <v>273</v>
      </c>
      <c r="O47" s="130"/>
      <c r="P47" s="132">
        <v>41759</v>
      </c>
      <c r="Q47" s="130" t="s">
        <v>478</v>
      </c>
      <c r="R47" s="130"/>
      <c r="S47" s="130" t="s">
        <v>266</v>
      </c>
    </row>
    <row r="48" spans="1:19">
      <c r="A48" s="130" t="s">
        <v>262</v>
      </c>
      <c r="B48" s="130" t="s">
        <v>19</v>
      </c>
      <c r="C48" s="130" t="s">
        <v>309</v>
      </c>
      <c r="D48" s="130" t="s">
        <v>310</v>
      </c>
      <c r="E48" s="130" t="s">
        <v>311</v>
      </c>
      <c r="F48" s="130"/>
      <c r="G48" s="130" t="s">
        <v>427</v>
      </c>
      <c r="H48" s="130" t="s">
        <v>351</v>
      </c>
      <c r="I48" s="132">
        <v>41759</v>
      </c>
      <c r="J48" s="130" t="s">
        <v>393</v>
      </c>
      <c r="K48" s="130" t="s">
        <v>297</v>
      </c>
      <c r="L48" s="133">
        <v>-4114.49</v>
      </c>
      <c r="M48" s="130" t="s">
        <v>20</v>
      </c>
      <c r="N48" s="130" t="s">
        <v>273</v>
      </c>
      <c r="O48" s="130"/>
      <c r="P48" s="132">
        <v>41759</v>
      </c>
      <c r="Q48" s="130" t="s">
        <v>479</v>
      </c>
      <c r="R48" s="130"/>
      <c r="S48" s="130" t="s">
        <v>266</v>
      </c>
    </row>
    <row r="49" spans="1:19">
      <c r="A49" s="130" t="s">
        <v>262</v>
      </c>
      <c r="B49" s="130" t="s">
        <v>19</v>
      </c>
      <c r="C49" s="130" t="s">
        <v>309</v>
      </c>
      <c r="D49" s="130" t="s">
        <v>310</v>
      </c>
      <c r="E49" s="130" t="s">
        <v>311</v>
      </c>
      <c r="F49" s="130"/>
      <c r="G49" s="130" t="s">
        <v>427</v>
      </c>
      <c r="H49" s="130" t="s">
        <v>317</v>
      </c>
      <c r="I49" s="132">
        <v>41759</v>
      </c>
      <c r="J49" s="130" t="s">
        <v>393</v>
      </c>
      <c r="K49" s="130" t="s">
        <v>297</v>
      </c>
      <c r="L49" s="133">
        <v>-8123.99</v>
      </c>
      <c r="M49" s="130" t="s">
        <v>20</v>
      </c>
      <c r="N49" s="130" t="s">
        <v>273</v>
      </c>
      <c r="O49" s="130"/>
      <c r="P49" s="132">
        <v>41759</v>
      </c>
      <c r="Q49" s="130" t="s">
        <v>480</v>
      </c>
      <c r="R49" s="130"/>
      <c r="S49" s="130" t="s">
        <v>266</v>
      </c>
    </row>
    <row r="50" spans="1:19">
      <c r="A50" s="130" t="s">
        <v>262</v>
      </c>
      <c r="B50" s="130" t="s">
        <v>19</v>
      </c>
      <c r="C50" s="130" t="s">
        <v>309</v>
      </c>
      <c r="D50" s="130" t="s">
        <v>310</v>
      </c>
      <c r="E50" s="130" t="s">
        <v>311</v>
      </c>
      <c r="F50" s="130"/>
      <c r="G50" s="130" t="s">
        <v>427</v>
      </c>
      <c r="H50" s="130" t="s">
        <v>318</v>
      </c>
      <c r="I50" s="132">
        <v>41759</v>
      </c>
      <c r="J50" s="130" t="s">
        <v>393</v>
      </c>
      <c r="K50" s="130" t="s">
        <v>297</v>
      </c>
      <c r="L50" s="133">
        <v>-2797.82</v>
      </c>
      <c r="M50" s="130" t="s">
        <v>20</v>
      </c>
      <c r="N50" s="130" t="s">
        <v>273</v>
      </c>
      <c r="O50" s="130"/>
      <c r="P50" s="132">
        <v>41759</v>
      </c>
      <c r="Q50" s="130" t="s">
        <v>481</v>
      </c>
      <c r="R50" s="130"/>
      <c r="S50" s="130" t="s">
        <v>266</v>
      </c>
    </row>
    <row r="51" spans="1:19">
      <c r="A51" s="130" t="s">
        <v>262</v>
      </c>
      <c r="B51" s="130" t="s">
        <v>19</v>
      </c>
      <c r="C51" s="130" t="s">
        <v>309</v>
      </c>
      <c r="D51" s="130" t="s">
        <v>310</v>
      </c>
      <c r="E51" s="130" t="s">
        <v>311</v>
      </c>
      <c r="F51" s="130"/>
      <c r="G51" s="130" t="s">
        <v>427</v>
      </c>
      <c r="H51" s="130" t="s">
        <v>319</v>
      </c>
      <c r="I51" s="132">
        <v>41759</v>
      </c>
      <c r="J51" s="130" t="s">
        <v>393</v>
      </c>
      <c r="K51" s="130" t="s">
        <v>297</v>
      </c>
      <c r="L51" s="133">
        <v>-9048.0300000000007</v>
      </c>
      <c r="M51" s="130" t="s">
        <v>20</v>
      </c>
      <c r="N51" s="130" t="s">
        <v>273</v>
      </c>
      <c r="O51" s="130"/>
      <c r="P51" s="132">
        <v>41759</v>
      </c>
      <c r="Q51" s="130" t="s">
        <v>482</v>
      </c>
      <c r="R51" s="130"/>
      <c r="S51" s="130" t="s">
        <v>266</v>
      </c>
    </row>
    <row r="52" spans="1:19">
      <c r="A52" s="130" t="s">
        <v>262</v>
      </c>
      <c r="B52" s="130" t="s">
        <v>19</v>
      </c>
      <c r="C52" s="130" t="s">
        <v>309</v>
      </c>
      <c r="D52" s="130" t="s">
        <v>310</v>
      </c>
      <c r="E52" s="130" t="s">
        <v>311</v>
      </c>
      <c r="F52" s="130"/>
      <c r="G52" s="130" t="s">
        <v>427</v>
      </c>
      <c r="H52" s="130" t="s">
        <v>320</v>
      </c>
      <c r="I52" s="132">
        <v>41759</v>
      </c>
      <c r="J52" s="130" t="s">
        <v>393</v>
      </c>
      <c r="K52" s="130" t="s">
        <v>297</v>
      </c>
      <c r="L52" s="133">
        <v>-4338.5600000000004</v>
      </c>
      <c r="M52" s="130" t="s">
        <v>20</v>
      </c>
      <c r="N52" s="130" t="s">
        <v>273</v>
      </c>
      <c r="O52" s="130"/>
      <c r="P52" s="132">
        <v>41759</v>
      </c>
      <c r="Q52" s="130" t="s">
        <v>483</v>
      </c>
      <c r="R52" s="130"/>
      <c r="S52" s="130" t="s">
        <v>266</v>
      </c>
    </row>
    <row r="53" spans="1:19">
      <c r="A53" s="130" t="s">
        <v>262</v>
      </c>
      <c r="B53" s="130" t="s">
        <v>19</v>
      </c>
      <c r="C53" s="130" t="s">
        <v>309</v>
      </c>
      <c r="D53" s="130" t="s">
        <v>310</v>
      </c>
      <c r="E53" s="130" t="s">
        <v>311</v>
      </c>
      <c r="F53" s="130"/>
      <c r="G53" s="130" t="s">
        <v>427</v>
      </c>
      <c r="H53" s="130" t="s">
        <v>321</v>
      </c>
      <c r="I53" s="132">
        <v>41759</v>
      </c>
      <c r="J53" s="130" t="s">
        <v>393</v>
      </c>
      <c r="K53" s="130" t="s">
        <v>297</v>
      </c>
      <c r="L53" s="133">
        <v>-10.75</v>
      </c>
      <c r="M53" s="130" t="s">
        <v>20</v>
      </c>
      <c r="N53" s="130" t="s">
        <v>273</v>
      </c>
      <c r="O53" s="130"/>
      <c r="P53" s="132">
        <v>41759</v>
      </c>
      <c r="Q53" s="130" t="s">
        <v>484</v>
      </c>
      <c r="R53" s="130"/>
      <c r="S53" s="130" t="s">
        <v>266</v>
      </c>
    </row>
    <row r="54" spans="1:19">
      <c r="A54" s="130" t="s">
        <v>262</v>
      </c>
      <c r="B54" s="130" t="s">
        <v>19</v>
      </c>
      <c r="C54" s="130" t="s">
        <v>309</v>
      </c>
      <c r="D54" s="130" t="s">
        <v>310</v>
      </c>
      <c r="E54" s="130" t="s">
        <v>311</v>
      </c>
      <c r="F54" s="130"/>
      <c r="G54" s="130" t="s">
        <v>427</v>
      </c>
      <c r="H54" s="130" t="s">
        <v>314</v>
      </c>
      <c r="I54" s="132">
        <v>41759</v>
      </c>
      <c r="J54" s="130" t="s">
        <v>393</v>
      </c>
      <c r="K54" s="130" t="s">
        <v>297</v>
      </c>
      <c r="L54" s="133">
        <v>-8.92</v>
      </c>
      <c r="M54" s="130" t="s">
        <v>20</v>
      </c>
      <c r="N54" s="130" t="s">
        <v>273</v>
      </c>
      <c r="O54" s="130"/>
      <c r="P54" s="132">
        <v>41759</v>
      </c>
      <c r="Q54" s="130" t="s">
        <v>485</v>
      </c>
      <c r="R54" s="130"/>
      <c r="S54" s="130" t="s">
        <v>266</v>
      </c>
    </row>
    <row r="55" spans="1:19">
      <c r="A55" s="130" t="s">
        <v>262</v>
      </c>
      <c r="B55" s="130" t="s">
        <v>19</v>
      </c>
      <c r="C55" s="130" t="s">
        <v>309</v>
      </c>
      <c r="D55" s="130" t="s">
        <v>310</v>
      </c>
      <c r="E55" s="130" t="s">
        <v>311</v>
      </c>
      <c r="F55" s="130"/>
      <c r="G55" s="130" t="s">
        <v>427</v>
      </c>
      <c r="H55" s="130" t="s">
        <v>315</v>
      </c>
      <c r="I55" s="132">
        <v>41759</v>
      </c>
      <c r="J55" s="130" t="s">
        <v>393</v>
      </c>
      <c r="K55" s="130" t="s">
        <v>297</v>
      </c>
      <c r="L55" s="133">
        <v>-97.86</v>
      </c>
      <c r="M55" s="130" t="s">
        <v>20</v>
      </c>
      <c r="N55" s="130" t="s">
        <v>273</v>
      </c>
      <c r="O55" s="130"/>
      <c r="P55" s="132">
        <v>41759</v>
      </c>
      <c r="Q55" s="130" t="s">
        <v>486</v>
      </c>
      <c r="R55" s="130"/>
      <c r="S55" s="130" t="s">
        <v>266</v>
      </c>
    </row>
    <row r="56" spans="1:19">
      <c r="A56" s="130" t="s">
        <v>262</v>
      </c>
      <c r="B56" s="130" t="s">
        <v>19</v>
      </c>
      <c r="C56" s="130" t="s">
        <v>309</v>
      </c>
      <c r="D56" s="130" t="s">
        <v>310</v>
      </c>
      <c r="E56" s="130" t="s">
        <v>311</v>
      </c>
      <c r="F56" s="130"/>
      <c r="G56" s="130" t="s">
        <v>427</v>
      </c>
      <c r="H56" s="130" t="s">
        <v>316</v>
      </c>
      <c r="I56" s="132">
        <v>41759</v>
      </c>
      <c r="J56" s="130" t="s">
        <v>393</v>
      </c>
      <c r="K56" s="130" t="s">
        <v>297</v>
      </c>
      <c r="L56" s="133">
        <v>-190.46</v>
      </c>
      <c r="M56" s="130" t="s">
        <v>20</v>
      </c>
      <c r="N56" s="130" t="s">
        <v>273</v>
      </c>
      <c r="O56" s="130"/>
      <c r="P56" s="132">
        <v>41759</v>
      </c>
      <c r="Q56" s="130" t="s">
        <v>487</v>
      </c>
      <c r="R56" s="130"/>
      <c r="S56" s="130" t="s">
        <v>266</v>
      </c>
    </row>
    <row r="57" spans="1:19">
      <c r="A57" s="130" t="s">
        <v>262</v>
      </c>
      <c r="B57" s="130" t="s">
        <v>19</v>
      </c>
      <c r="C57" s="130" t="s">
        <v>309</v>
      </c>
      <c r="D57" s="130" t="s">
        <v>310</v>
      </c>
      <c r="E57" s="130" t="s">
        <v>311</v>
      </c>
      <c r="F57" s="130"/>
      <c r="G57" s="130" t="s">
        <v>427</v>
      </c>
      <c r="H57" s="130" t="s">
        <v>312</v>
      </c>
      <c r="I57" s="132">
        <v>41759</v>
      </c>
      <c r="J57" s="130" t="s">
        <v>393</v>
      </c>
      <c r="K57" s="130" t="s">
        <v>297</v>
      </c>
      <c r="L57" s="133">
        <v>-0.22</v>
      </c>
      <c r="M57" s="130" t="s">
        <v>20</v>
      </c>
      <c r="N57" s="130" t="s">
        <v>273</v>
      </c>
      <c r="O57" s="130"/>
      <c r="P57" s="132">
        <v>41759</v>
      </c>
      <c r="Q57" s="130" t="s">
        <v>488</v>
      </c>
      <c r="R57" s="130"/>
      <c r="S57" s="130" t="s">
        <v>266</v>
      </c>
    </row>
    <row r="58" spans="1:19">
      <c r="A58" s="130" t="s">
        <v>262</v>
      </c>
      <c r="B58" s="130" t="s">
        <v>19</v>
      </c>
      <c r="C58" s="130" t="s">
        <v>309</v>
      </c>
      <c r="D58" s="130" t="s">
        <v>310</v>
      </c>
      <c r="E58" s="130" t="s">
        <v>311</v>
      </c>
      <c r="F58" s="130"/>
      <c r="G58" s="130" t="s">
        <v>427</v>
      </c>
      <c r="H58" s="130" t="s">
        <v>313</v>
      </c>
      <c r="I58" s="132">
        <v>41759</v>
      </c>
      <c r="J58" s="130" t="s">
        <v>393</v>
      </c>
      <c r="K58" s="130" t="s">
        <v>297</v>
      </c>
      <c r="L58" s="133">
        <v>-0.04</v>
      </c>
      <c r="M58" s="130" t="s">
        <v>20</v>
      </c>
      <c r="N58" s="130" t="s">
        <v>273</v>
      </c>
      <c r="O58" s="130"/>
      <c r="P58" s="132">
        <v>41759</v>
      </c>
      <c r="Q58" s="130" t="s">
        <v>489</v>
      </c>
      <c r="R58" s="130"/>
      <c r="S58" s="130" t="s">
        <v>266</v>
      </c>
    </row>
    <row r="59" spans="1:19">
      <c r="A59" s="130" t="s">
        <v>262</v>
      </c>
      <c r="B59" s="130" t="s">
        <v>19</v>
      </c>
      <c r="C59" s="130" t="s">
        <v>309</v>
      </c>
      <c r="D59" s="130" t="s">
        <v>310</v>
      </c>
      <c r="E59" s="130" t="s">
        <v>311</v>
      </c>
      <c r="F59" s="130"/>
      <c r="G59" s="130" t="s">
        <v>427</v>
      </c>
      <c r="H59" s="130" t="s">
        <v>298</v>
      </c>
      <c r="I59" s="132">
        <v>41759</v>
      </c>
      <c r="J59" s="130" t="s">
        <v>393</v>
      </c>
      <c r="K59" s="130" t="s">
        <v>297</v>
      </c>
      <c r="L59" s="133">
        <v>-7.0000000000000007E-2</v>
      </c>
      <c r="M59" s="130" t="s">
        <v>20</v>
      </c>
      <c r="N59" s="130" t="s">
        <v>273</v>
      </c>
      <c r="O59" s="130"/>
      <c r="P59" s="132">
        <v>41759</v>
      </c>
      <c r="Q59" s="130" t="s">
        <v>490</v>
      </c>
      <c r="R59" s="130"/>
      <c r="S59" s="130" t="s">
        <v>266</v>
      </c>
    </row>
    <row r="60" spans="1:19">
      <c r="A60" s="130" t="s">
        <v>262</v>
      </c>
      <c r="B60" s="130" t="s">
        <v>19</v>
      </c>
      <c r="C60" s="130" t="s">
        <v>309</v>
      </c>
      <c r="D60" s="130" t="s">
        <v>310</v>
      </c>
      <c r="E60" s="130" t="s">
        <v>311</v>
      </c>
      <c r="F60" s="130"/>
      <c r="G60" s="130" t="s">
        <v>427</v>
      </c>
      <c r="H60" s="130" t="s">
        <v>294</v>
      </c>
      <c r="I60" s="132">
        <v>41759</v>
      </c>
      <c r="J60" s="130" t="s">
        <v>393</v>
      </c>
      <c r="K60" s="130" t="s">
        <v>297</v>
      </c>
      <c r="L60" s="133">
        <v>-2311.6999999999998</v>
      </c>
      <c r="M60" s="130" t="s">
        <v>20</v>
      </c>
      <c r="N60" s="130" t="s">
        <v>273</v>
      </c>
      <c r="O60" s="130"/>
      <c r="P60" s="132">
        <v>41759</v>
      </c>
      <c r="Q60" s="130" t="s">
        <v>491</v>
      </c>
      <c r="R60" s="130"/>
      <c r="S60" s="130" t="s">
        <v>266</v>
      </c>
    </row>
    <row r="61" spans="1:19">
      <c r="A61" s="130" t="s">
        <v>262</v>
      </c>
      <c r="B61" s="130" t="s">
        <v>19</v>
      </c>
      <c r="C61" s="130" t="s">
        <v>309</v>
      </c>
      <c r="D61" s="130" t="s">
        <v>310</v>
      </c>
      <c r="E61" s="130" t="s">
        <v>311</v>
      </c>
      <c r="F61" s="130"/>
      <c r="G61" s="130" t="s">
        <v>427</v>
      </c>
      <c r="H61" s="130" t="s">
        <v>300</v>
      </c>
      <c r="I61" s="132">
        <v>41759</v>
      </c>
      <c r="J61" s="130" t="s">
        <v>393</v>
      </c>
      <c r="K61" s="130" t="s">
        <v>297</v>
      </c>
      <c r="L61" s="133">
        <v>-1901.17</v>
      </c>
      <c r="M61" s="130" t="s">
        <v>20</v>
      </c>
      <c r="N61" s="130" t="s">
        <v>273</v>
      </c>
      <c r="O61" s="130"/>
      <c r="P61" s="132">
        <v>41759</v>
      </c>
      <c r="Q61" s="130" t="s">
        <v>492</v>
      </c>
      <c r="R61" s="130"/>
      <c r="S61" s="130" t="s">
        <v>266</v>
      </c>
    </row>
    <row r="62" spans="1:19">
      <c r="A62" s="130" t="s">
        <v>262</v>
      </c>
      <c r="B62" s="130" t="s">
        <v>19</v>
      </c>
      <c r="C62" s="130" t="s">
        <v>309</v>
      </c>
      <c r="D62" s="130" t="s">
        <v>310</v>
      </c>
      <c r="E62" s="130" t="s">
        <v>311</v>
      </c>
      <c r="F62" s="130"/>
      <c r="G62" s="130" t="s">
        <v>427</v>
      </c>
      <c r="H62" s="130" t="s">
        <v>299</v>
      </c>
      <c r="I62" s="132">
        <v>41759</v>
      </c>
      <c r="J62" s="130" t="s">
        <v>393</v>
      </c>
      <c r="K62" s="130" t="s">
        <v>297</v>
      </c>
      <c r="L62" s="133">
        <v>-217.03</v>
      </c>
      <c r="M62" s="130" t="s">
        <v>20</v>
      </c>
      <c r="N62" s="130" t="s">
        <v>273</v>
      </c>
      <c r="O62" s="130"/>
      <c r="P62" s="132">
        <v>41759</v>
      </c>
      <c r="Q62" s="130" t="s">
        <v>493</v>
      </c>
      <c r="R62" s="130"/>
      <c r="S62" s="130" t="s">
        <v>266</v>
      </c>
    </row>
    <row r="63" spans="1:19">
      <c r="A63" s="130" t="s">
        <v>262</v>
      </c>
      <c r="B63" s="130" t="s">
        <v>19</v>
      </c>
      <c r="C63" s="130" t="s">
        <v>309</v>
      </c>
      <c r="D63" s="130" t="s">
        <v>310</v>
      </c>
      <c r="E63" s="130" t="s">
        <v>311</v>
      </c>
      <c r="F63" s="130"/>
      <c r="G63" s="130" t="s">
        <v>427</v>
      </c>
      <c r="H63" s="130" t="s">
        <v>301</v>
      </c>
      <c r="I63" s="132">
        <v>41759</v>
      </c>
      <c r="J63" s="130" t="s">
        <v>393</v>
      </c>
      <c r="K63" s="130" t="s">
        <v>297</v>
      </c>
      <c r="L63" s="133">
        <v>-13.27</v>
      </c>
      <c r="M63" s="130" t="s">
        <v>20</v>
      </c>
      <c r="N63" s="130" t="s">
        <v>273</v>
      </c>
      <c r="O63" s="130"/>
      <c r="P63" s="132">
        <v>41759</v>
      </c>
      <c r="Q63" s="130" t="s">
        <v>494</v>
      </c>
      <c r="R63" s="130"/>
      <c r="S63" s="130" t="s">
        <v>266</v>
      </c>
    </row>
    <row r="64" spans="1:19">
      <c r="A64" s="130" t="s">
        <v>262</v>
      </c>
      <c r="B64" s="130" t="s">
        <v>19</v>
      </c>
      <c r="C64" s="130" t="s">
        <v>309</v>
      </c>
      <c r="D64" s="130" t="s">
        <v>310</v>
      </c>
      <c r="E64" s="130" t="s">
        <v>311</v>
      </c>
      <c r="F64" s="130"/>
      <c r="G64" s="130" t="s">
        <v>427</v>
      </c>
      <c r="H64" s="130" t="s">
        <v>302</v>
      </c>
      <c r="I64" s="132">
        <v>41759</v>
      </c>
      <c r="J64" s="130" t="s">
        <v>393</v>
      </c>
      <c r="K64" s="130" t="s">
        <v>297</v>
      </c>
      <c r="L64" s="133">
        <v>-5.03</v>
      </c>
      <c r="M64" s="130" t="s">
        <v>20</v>
      </c>
      <c r="N64" s="130" t="s">
        <v>273</v>
      </c>
      <c r="O64" s="130"/>
      <c r="P64" s="132">
        <v>41759</v>
      </c>
      <c r="Q64" s="130" t="s">
        <v>495</v>
      </c>
      <c r="R64" s="130"/>
      <c r="S64" s="130" t="s">
        <v>266</v>
      </c>
    </row>
    <row r="65" spans="1:19">
      <c r="A65" s="130" t="s">
        <v>262</v>
      </c>
      <c r="B65" s="130" t="s">
        <v>19</v>
      </c>
      <c r="C65" s="130" t="s">
        <v>309</v>
      </c>
      <c r="D65" s="130" t="s">
        <v>310</v>
      </c>
      <c r="E65" s="130" t="s">
        <v>311</v>
      </c>
      <c r="F65" s="130"/>
      <c r="G65" s="130" t="s">
        <v>427</v>
      </c>
      <c r="H65" s="130" t="s">
        <v>303</v>
      </c>
      <c r="I65" s="132">
        <v>41759</v>
      </c>
      <c r="J65" s="130" t="s">
        <v>393</v>
      </c>
      <c r="K65" s="130" t="s">
        <v>297</v>
      </c>
      <c r="L65" s="133">
        <v>-12.13</v>
      </c>
      <c r="M65" s="130" t="s">
        <v>20</v>
      </c>
      <c r="N65" s="130" t="s">
        <v>273</v>
      </c>
      <c r="O65" s="130"/>
      <c r="P65" s="132">
        <v>41759</v>
      </c>
      <c r="Q65" s="130" t="s">
        <v>496</v>
      </c>
      <c r="R65" s="130"/>
      <c r="S65" s="130" t="s">
        <v>266</v>
      </c>
    </row>
    <row r="66" spans="1:19">
      <c r="A66" s="130" t="s">
        <v>262</v>
      </c>
      <c r="B66" s="130" t="s">
        <v>19</v>
      </c>
      <c r="C66" s="130" t="s">
        <v>309</v>
      </c>
      <c r="D66" s="130" t="s">
        <v>310</v>
      </c>
      <c r="E66" s="130" t="s">
        <v>311</v>
      </c>
      <c r="F66" s="130"/>
      <c r="G66" s="130" t="s">
        <v>427</v>
      </c>
      <c r="H66" s="130" t="s">
        <v>357</v>
      </c>
      <c r="I66" s="132">
        <v>41759</v>
      </c>
      <c r="J66" s="130" t="s">
        <v>393</v>
      </c>
      <c r="K66" s="130" t="s">
        <v>297</v>
      </c>
      <c r="L66" s="133">
        <v>-2.1</v>
      </c>
      <c r="M66" s="130" t="s">
        <v>20</v>
      </c>
      <c r="N66" s="130" t="s">
        <v>273</v>
      </c>
      <c r="O66" s="130"/>
      <c r="P66" s="132">
        <v>41759</v>
      </c>
      <c r="Q66" s="130" t="s">
        <v>498</v>
      </c>
      <c r="R66" s="130"/>
      <c r="S66" s="130" t="s">
        <v>266</v>
      </c>
    </row>
    <row r="67" spans="1:19">
      <c r="A67" s="130" t="s">
        <v>262</v>
      </c>
      <c r="B67" s="130" t="s">
        <v>19</v>
      </c>
      <c r="C67" s="130" t="s">
        <v>309</v>
      </c>
      <c r="D67" s="130" t="s">
        <v>310</v>
      </c>
      <c r="E67" s="130" t="s">
        <v>311</v>
      </c>
      <c r="F67" s="130"/>
      <c r="G67" s="130" t="s">
        <v>427</v>
      </c>
      <c r="H67" s="130" t="s">
        <v>304</v>
      </c>
      <c r="I67" s="132">
        <v>41759</v>
      </c>
      <c r="J67" s="130" t="s">
        <v>393</v>
      </c>
      <c r="K67" s="130" t="s">
        <v>297</v>
      </c>
      <c r="L67" s="133">
        <v>-10.220000000000001</v>
      </c>
      <c r="M67" s="130" t="s">
        <v>20</v>
      </c>
      <c r="N67" s="130" t="s">
        <v>273</v>
      </c>
      <c r="O67" s="130"/>
      <c r="P67" s="132">
        <v>41759</v>
      </c>
      <c r="Q67" s="130" t="s">
        <v>497</v>
      </c>
      <c r="R67" s="130"/>
      <c r="S67" s="130" t="s">
        <v>266</v>
      </c>
    </row>
    <row r="68" spans="1:19">
      <c r="A68" s="130" t="s">
        <v>262</v>
      </c>
      <c r="B68" s="130" t="s">
        <v>19</v>
      </c>
      <c r="C68" s="130" t="s">
        <v>309</v>
      </c>
      <c r="D68" s="130" t="s">
        <v>310</v>
      </c>
      <c r="E68" s="130" t="s">
        <v>311</v>
      </c>
      <c r="F68" s="130"/>
      <c r="G68" s="130" t="s">
        <v>499</v>
      </c>
      <c r="H68" s="130" t="s">
        <v>539</v>
      </c>
      <c r="I68" s="132">
        <v>41759</v>
      </c>
      <c r="J68" s="130" t="s">
        <v>393</v>
      </c>
      <c r="K68" s="130" t="s">
        <v>297</v>
      </c>
      <c r="L68" s="133">
        <v>75.25</v>
      </c>
      <c r="M68" s="130" t="s">
        <v>20</v>
      </c>
      <c r="N68" s="130" t="s">
        <v>272</v>
      </c>
      <c r="O68" s="130"/>
      <c r="P68" s="132">
        <v>41759</v>
      </c>
      <c r="Q68" s="130" t="s">
        <v>540</v>
      </c>
      <c r="R68" s="130"/>
      <c r="S68" s="130" t="s">
        <v>266</v>
      </c>
    </row>
    <row r="69" spans="1:19">
      <c r="A69" s="130" t="s">
        <v>262</v>
      </c>
      <c r="B69" s="130" t="s">
        <v>19</v>
      </c>
      <c r="C69" s="130" t="s">
        <v>309</v>
      </c>
      <c r="D69" s="130" t="s">
        <v>310</v>
      </c>
      <c r="E69" s="130" t="s">
        <v>311</v>
      </c>
      <c r="F69" s="130"/>
      <c r="G69" s="130" t="s">
        <v>499</v>
      </c>
      <c r="H69" s="130" t="s">
        <v>541</v>
      </c>
      <c r="I69" s="132">
        <v>41759</v>
      </c>
      <c r="J69" s="130" t="s">
        <v>393</v>
      </c>
      <c r="K69" s="130" t="s">
        <v>297</v>
      </c>
      <c r="L69" s="133">
        <v>2.27</v>
      </c>
      <c r="M69" s="130" t="s">
        <v>20</v>
      </c>
      <c r="N69" s="130" t="s">
        <v>272</v>
      </c>
      <c r="O69" s="130"/>
      <c r="P69" s="132">
        <v>41759</v>
      </c>
      <c r="Q69" s="130" t="s">
        <v>542</v>
      </c>
      <c r="R69" s="130"/>
      <c r="S69" s="130" t="s">
        <v>266</v>
      </c>
    </row>
    <row r="70" spans="1:19">
      <c r="A70" s="130" t="s">
        <v>262</v>
      </c>
      <c r="B70" s="130" t="s">
        <v>19</v>
      </c>
      <c r="C70" s="130" t="s">
        <v>309</v>
      </c>
      <c r="D70" s="130" t="s">
        <v>310</v>
      </c>
      <c r="E70" s="130" t="s">
        <v>311</v>
      </c>
      <c r="F70" s="130"/>
      <c r="G70" s="130" t="s">
        <v>499</v>
      </c>
      <c r="H70" s="130" t="s">
        <v>543</v>
      </c>
      <c r="I70" s="132">
        <v>41759</v>
      </c>
      <c r="J70" s="130" t="s">
        <v>393</v>
      </c>
      <c r="K70" s="130" t="s">
        <v>297</v>
      </c>
      <c r="L70" s="133">
        <v>2.19</v>
      </c>
      <c r="M70" s="130" t="s">
        <v>20</v>
      </c>
      <c r="N70" s="130" t="s">
        <v>272</v>
      </c>
      <c r="O70" s="130"/>
      <c r="P70" s="132">
        <v>41759</v>
      </c>
      <c r="Q70" s="130" t="s">
        <v>544</v>
      </c>
      <c r="R70" s="130"/>
      <c r="S70" s="130" t="s">
        <v>266</v>
      </c>
    </row>
    <row r="71" spans="1:19">
      <c r="A71" s="130" t="s">
        <v>262</v>
      </c>
      <c r="B71" s="130" t="s">
        <v>19</v>
      </c>
      <c r="C71" s="130" t="s">
        <v>309</v>
      </c>
      <c r="D71" s="130" t="s">
        <v>310</v>
      </c>
      <c r="E71" s="130" t="s">
        <v>311</v>
      </c>
      <c r="F71" s="130"/>
      <c r="G71" s="130" t="s">
        <v>499</v>
      </c>
      <c r="H71" s="130" t="s">
        <v>545</v>
      </c>
      <c r="I71" s="132">
        <v>41759</v>
      </c>
      <c r="J71" s="130" t="s">
        <v>393</v>
      </c>
      <c r="K71" s="130" t="s">
        <v>297</v>
      </c>
      <c r="L71" s="133">
        <v>63.6</v>
      </c>
      <c r="M71" s="130" t="s">
        <v>20</v>
      </c>
      <c r="N71" s="130" t="s">
        <v>272</v>
      </c>
      <c r="O71" s="130"/>
      <c r="P71" s="132">
        <v>41759</v>
      </c>
      <c r="Q71" s="130" t="s">
        <v>546</v>
      </c>
      <c r="R71" s="130"/>
      <c r="S71" s="130" t="s">
        <v>266</v>
      </c>
    </row>
    <row r="72" spans="1:19">
      <c r="A72" s="130" t="s">
        <v>262</v>
      </c>
      <c r="B72" s="130" t="s">
        <v>19</v>
      </c>
      <c r="C72" s="130" t="s">
        <v>309</v>
      </c>
      <c r="D72" s="130" t="s">
        <v>310</v>
      </c>
      <c r="E72" s="130" t="s">
        <v>311</v>
      </c>
      <c r="F72" s="130"/>
      <c r="G72" s="130" t="s">
        <v>499</v>
      </c>
      <c r="H72" s="130" t="s">
        <v>547</v>
      </c>
      <c r="I72" s="132">
        <v>41759</v>
      </c>
      <c r="J72" s="130" t="s">
        <v>393</v>
      </c>
      <c r="K72" s="130" t="s">
        <v>297</v>
      </c>
      <c r="L72" s="133">
        <v>14.41</v>
      </c>
      <c r="M72" s="130" t="s">
        <v>20</v>
      </c>
      <c r="N72" s="130" t="s">
        <v>272</v>
      </c>
      <c r="O72" s="130"/>
      <c r="P72" s="132">
        <v>41759</v>
      </c>
      <c r="Q72" s="130" t="s">
        <v>548</v>
      </c>
      <c r="R72" s="130"/>
      <c r="S72" s="130" t="s">
        <v>266</v>
      </c>
    </row>
    <row r="73" spans="1:19">
      <c r="A73" s="130" t="s">
        <v>262</v>
      </c>
      <c r="B73" s="130" t="s">
        <v>19</v>
      </c>
      <c r="C73" s="130" t="s">
        <v>309</v>
      </c>
      <c r="D73" s="130" t="s">
        <v>310</v>
      </c>
      <c r="E73" s="130" t="s">
        <v>311</v>
      </c>
      <c r="F73" s="130"/>
      <c r="G73" s="130" t="s">
        <v>499</v>
      </c>
      <c r="H73" s="130" t="s">
        <v>307</v>
      </c>
      <c r="I73" s="132">
        <v>41759</v>
      </c>
      <c r="J73" s="130" t="s">
        <v>393</v>
      </c>
      <c r="K73" s="130" t="s">
        <v>297</v>
      </c>
      <c r="L73" s="133">
        <v>351.41</v>
      </c>
      <c r="M73" s="130" t="s">
        <v>20</v>
      </c>
      <c r="N73" s="130" t="s">
        <v>272</v>
      </c>
      <c r="O73" s="130"/>
      <c r="P73" s="132">
        <v>41759</v>
      </c>
      <c r="Q73" s="130" t="s">
        <v>549</v>
      </c>
      <c r="R73" s="130"/>
      <c r="S73" s="130" t="s">
        <v>266</v>
      </c>
    </row>
    <row r="74" spans="1:19">
      <c r="A74" s="130" t="s">
        <v>262</v>
      </c>
      <c r="B74" s="130" t="s">
        <v>19</v>
      </c>
      <c r="C74" s="130" t="s">
        <v>309</v>
      </c>
      <c r="D74" s="130" t="s">
        <v>310</v>
      </c>
      <c r="E74" s="130" t="s">
        <v>311</v>
      </c>
      <c r="F74" s="130"/>
      <c r="G74" s="130" t="s">
        <v>499</v>
      </c>
      <c r="H74" s="130" t="s">
        <v>550</v>
      </c>
      <c r="I74" s="132">
        <v>41759</v>
      </c>
      <c r="J74" s="130" t="s">
        <v>393</v>
      </c>
      <c r="K74" s="130" t="s">
        <v>297</v>
      </c>
      <c r="L74" s="133">
        <v>370.3</v>
      </c>
      <c r="M74" s="130" t="s">
        <v>20</v>
      </c>
      <c r="N74" s="130" t="s">
        <v>272</v>
      </c>
      <c r="O74" s="130"/>
      <c r="P74" s="132">
        <v>41759</v>
      </c>
      <c r="Q74" s="130" t="s">
        <v>551</v>
      </c>
      <c r="R74" s="130"/>
      <c r="S74" s="130" t="s">
        <v>266</v>
      </c>
    </row>
    <row r="75" spans="1:19">
      <c r="A75" s="130" t="s">
        <v>262</v>
      </c>
      <c r="B75" s="130" t="s">
        <v>19</v>
      </c>
      <c r="C75" s="130" t="s">
        <v>309</v>
      </c>
      <c r="D75" s="130" t="s">
        <v>310</v>
      </c>
      <c r="E75" s="130" t="s">
        <v>311</v>
      </c>
      <c r="F75" s="130"/>
      <c r="G75" s="130" t="s">
        <v>499</v>
      </c>
      <c r="H75" s="130" t="s">
        <v>552</v>
      </c>
      <c r="I75" s="132">
        <v>41759</v>
      </c>
      <c r="J75" s="130" t="s">
        <v>393</v>
      </c>
      <c r="K75" s="130" t="s">
        <v>297</v>
      </c>
      <c r="L75" s="133">
        <v>731.16</v>
      </c>
      <c r="M75" s="130" t="s">
        <v>20</v>
      </c>
      <c r="N75" s="130" t="s">
        <v>272</v>
      </c>
      <c r="O75" s="130"/>
      <c r="P75" s="132">
        <v>41759</v>
      </c>
      <c r="Q75" s="130" t="s">
        <v>553</v>
      </c>
      <c r="R75" s="130"/>
      <c r="S75" s="130" t="s">
        <v>266</v>
      </c>
    </row>
    <row r="76" spans="1:19">
      <c r="A76" s="130" t="s">
        <v>262</v>
      </c>
      <c r="B76" s="130" t="s">
        <v>19</v>
      </c>
      <c r="C76" s="130" t="s">
        <v>309</v>
      </c>
      <c r="D76" s="130" t="s">
        <v>310</v>
      </c>
      <c r="E76" s="130" t="s">
        <v>311</v>
      </c>
      <c r="F76" s="130"/>
      <c r="G76" s="130" t="s">
        <v>499</v>
      </c>
      <c r="H76" s="130" t="s">
        <v>554</v>
      </c>
      <c r="I76" s="132">
        <v>41759</v>
      </c>
      <c r="J76" s="130" t="s">
        <v>393</v>
      </c>
      <c r="K76" s="130" t="s">
        <v>297</v>
      </c>
      <c r="L76" s="133">
        <v>251.8</v>
      </c>
      <c r="M76" s="130" t="s">
        <v>20</v>
      </c>
      <c r="N76" s="130" t="s">
        <v>272</v>
      </c>
      <c r="O76" s="130"/>
      <c r="P76" s="132">
        <v>41759</v>
      </c>
      <c r="Q76" s="130" t="s">
        <v>555</v>
      </c>
      <c r="R76" s="130"/>
      <c r="S76" s="130" t="s">
        <v>266</v>
      </c>
    </row>
    <row r="77" spans="1:19">
      <c r="A77" s="130" t="s">
        <v>262</v>
      </c>
      <c r="B77" s="130" t="s">
        <v>19</v>
      </c>
      <c r="C77" s="130" t="s">
        <v>309</v>
      </c>
      <c r="D77" s="130" t="s">
        <v>310</v>
      </c>
      <c r="E77" s="130" t="s">
        <v>311</v>
      </c>
      <c r="F77" s="130"/>
      <c r="G77" s="130" t="s">
        <v>499</v>
      </c>
      <c r="H77" s="130" t="s">
        <v>500</v>
      </c>
      <c r="I77" s="132">
        <v>41759</v>
      </c>
      <c r="J77" s="130" t="s">
        <v>393</v>
      </c>
      <c r="K77" s="130" t="s">
        <v>297</v>
      </c>
      <c r="L77" s="133">
        <v>814.32</v>
      </c>
      <c r="M77" s="130" t="s">
        <v>20</v>
      </c>
      <c r="N77" s="130" t="s">
        <v>272</v>
      </c>
      <c r="O77" s="130"/>
      <c r="P77" s="132">
        <v>41759</v>
      </c>
      <c r="Q77" s="130" t="s">
        <v>501</v>
      </c>
      <c r="R77" s="130"/>
      <c r="S77" s="130" t="s">
        <v>266</v>
      </c>
    </row>
    <row r="78" spans="1:19">
      <c r="A78" s="130" t="s">
        <v>262</v>
      </c>
      <c r="B78" s="130" t="s">
        <v>19</v>
      </c>
      <c r="C78" s="130" t="s">
        <v>309</v>
      </c>
      <c r="D78" s="130" t="s">
        <v>310</v>
      </c>
      <c r="E78" s="130" t="s">
        <v>311</v>
      </c>
      <c r="F78" s="130"/>
      <c r="G78" s="130" t="s">
        <v>499</v>
      </c>
      <c r="H78" s="130" t="s">
        <v>422</v>
      </c>
      <c r="I78" s="132">
        <v>41759</v>
      </c>
      <c r="J78" s="130" t="s">
        <v>393</v>
      </c>
      <c r="K78" s="130" t="s">
        <v>297</v>
      </c>
      <c r="L78" s="133">
        <v>390.47</v>
      </c>
      <c r="M78" s="130" t="s">
        <v>20</v>
      </c>
      <c r="N78" s="130" t="s">
        <v>272</v>
      </c>
      <c r="O78" s="130"/>
      <c r="P78" s="132">
        <v>41759</v>
      </c>
      <c r="Q78" s="130" t="s">
        <v>568</v>
      </c>
      <c r="R78" s="130"/>
      <c r="S78" s="130" t="s">
        <v>266</v>
      </c>
    </row>
    <row r="79" spans="1:19">
      <c r="A79" s="130" t="s">
        <v>262</v>
      </c>
      <c r="B79" s="130" t="s">
        <v>19</v>
      </c>
      <c r="C79" s="130" t="s">
        <v>309</v>
      </c>
      <c r="D79" s="130" t="s">
        <v>310</v>
      </c>
      <c r="E79" s="130" t="s">
        <v>311</v>
      </c>
      <c r="F79" s="130"/>
      <c r="G79" s="130" t="s">
        <v>499</v>
      </c>
      <c r="H79" s="130" t="s">
        <v>537</v>
      </c>
      <c r="I79" s="132">
        <v>41759</v>
      </c>
      <c r="J79" s="130" t="s">
        <v>393</v>
      </c>
      <c r="K79" s="130" t="s">
        <v>297</v>
      </c>
      <c r="L79" s="133">
        <v>2.77</v>
      </c>
      <c r="M79" s="130" t="s">
        <v>20</v>
      </c>
      <c r="N79" s="130" t="s">
        <v>272</v>
      </c>
      <c r="O79" s="130"/>
      <c r="P79" s="132">
        <v>41759</v>
      </c>
      <c r="Q79" s="130" t="s">
        <v>538</v>
      </c>
      <c r="R79" s="130"/>
      <c r="S79" s="130" t="s">
        <v>266</v>
      </c>
    </row>
    <row r="80" spans="1:19">
      <c r="A80" s="130" t="s">
        <v>262</v>
      </c>
      <c r="B80" s="130" t="s">
        <v>19</v>
      </c>
      <c r="C80" s="130" t="s">
        <v>309</v>
      </c>
      <c r="D80" s="130" t="s">
        <v>310</v>
      </c>
      <c r="E80" s="130" t="s">
        <v>311</v>
      </c>
      <c r="F80" s="130"/>
      <c r="G80" s="130" t="s">
        <v>499</v>
      </c>
      <c r="H80" s="130" t="s">
        <v>535</v>
      </c>
      <c r="I80" s="132">
        <v>41759</v>
      </c>
      <c r="J80" s="130" t="s">
        <v>393</v>
      </c>
      <c r="K80" s="130" t="s">
        <v>297</v>
      </c>
      <c r="L80" s="133">
        <v>0.19</v>
      </c>
      <c r="M80" s="130" t="s">
        <v>20</v>
      </c>
      <c r="N80" s="130" t="s">
        <v>272</v>
      </c>
      <c r="O80" s="130"/>
      <c r="P80" s="132">
        <v>41759</v>
      </c>
      <c r="Q80" s="130" t="s">
        <v>536</v>
      </c>
      <c r="R80" s="130"/>
      <c r="S80" s="130" t="s">
        <v>266</v>
      </c>
    </row>
    <row r="81" spans="1:19">
      <c r="A81" s="130" t="s">
        <v>262</v>
      </c>
      <c r="B81" s="130" t="s">
        <v>19</v>
      </c>
      <c r="C81" s="130" t="s">
        <v>309</v>
      </c>
      <c r="D81" s="130" t="s">
        <v>310</v>
      </c>
      <c r="E81" s="130" t="s">
        <v>311</v>
      </c>
      <c r="F81" s="130"/>
      <c r="G81" s="130" t="s">
        <v>499</v>
      </c>
      <c r="H81" s="130" t="s">
        <v>533</v>
      </c>
      <c r="I81" s="132">
        <v>41759</v>
      </c>
      <c r="J81" s="130" t="s">
        <v>393</v>
      </c>
      <c r="K81" s="130" t="s">
        <v>297</v>
      </c>
      <c r="L81" s="133">
        <v>0.43</v>
      </c>
      <c r="M81" s="130" t="s">
        <v>20</v>
      </c>
      <c r="N81" s="130" t="s">
        <v>272</v>
      </c>
      <c r="O81" s="130"/>
      <c r="P81" s="132">
        <v>41759</v>
      </c>
      <c r="Q81" s="130" t="s">
        <v>534</v>
      </c>
      <c r="R81" s="130"/>
      <c r="S81" s="130" t="s">
        <v>266</v>
      </c>
    </row>
    <row r="82" spans="1:19">
      <c r="A82" s="130" t="s">
        <v>262</v>
      </c>
      <c r="B82" s="130" t="s">
        <v>19</v>
      </c>
      <c r="C82" s="130" t="s">
        <v>309</v>
      </c>
      <c r="D82" s="130" t="s">
        <v>310</v>
      </c>
      <c r="E82" s="130" t="s">
        <v>311</v>
      </c>
      <c r="F82" s="130"/>
      <c r="G82" s="130" t="s">
        <v>499</v>
      </c>
      <c r="H82" s="130" t="s">
        <v>532</v>
      </c>
      <c r="I82" s="132">
        <v>41759</v>
      </c>
      <c r="J82" s="130" t="s">
        <v>393</v>
      </c>
      <c r="K82" s="130" t="s">
        <v>297</v>
      </c>
      <c r="L82" s="133">
        <v>0.02</v>
      </c>
      <c r="M82" s="130" t="s">
        <v>20</v>
      </c>
      <c r="N82" s="130" t="s">
        <v>272</v>
      </c>
      <c r="O82" s="130"/>
      <c r="P82" s="132">
        <v>41759</v>
      </c>
      <c r="Q82" s="130" t="s">
        <v>514</v>
      </c>
      <c r="R82" s="130"/>
      <c r="S82" s="130" t="s">
        <v>266</v>
      </c>
    </row>
    <row r="83" spans="1:19">
      <c r="A83" s="130" t="s">
        <v>262</v>
      </c>
      <c r="B83" s="130" t="s">
        <v>19</v>
      </c>
      <c r="C83" s="130" t="s">
        <v>309</v>
      </c>
      <c r="D83" s="130" t="s">
        <v>310</v>
      </c>
      <c r="E83" s="130" t="s">
        <v>311</v>
      </c>
      <c r="F83" s="130"/>
      <c r="G83" s="130" t="s">
        <v>499</v>
      </c>
      <c r="H83" s="130" t="s">
        <v>421</v>
      </c>
      <c r="I83" s="132">
        <v>41759</v>
      </c>
      <c r="J83" s="130" t="s">
        <v>393</v>
      </c>
      <c r="K83" s="130" t="s">
        <v>297</v>
      </c>
      <c r="L83" s="133">
        <v>0.33</v>
      </c>
      <c r="M83" s="130" t="s">
        <v>20</v>
      </c>
      <c r="N83" s="130" t="s">
        <v>272</v>
      </c>
      <c r="O83" s="130"/>
      <c r="P83" s="132">
        <v>41759</v>
      </c>
      <c r="Q83" s="130" t="s">
        <v>531</v>
      </c>
      <c r="R83" s="130"/>
      <c r="S83" s="130" t="s">
        <v>266</v>
      </c>
    </row>
    <row r="84" spans="1:19">
      <c r="A84" s="130" t="s">
        <v>262</v>
      </c>
      <c r="B84" s="130" t="s">
        <v>19</v>
      </c>
      <c r="C84" s="130" t="s">
        <v>309</v>
      </c>
      <c r="D84" s="130" t="s">
        <v>310</v>
      </c>
      <c r="E84" s="130" t="s">
        <v>311</v>
      </c>
      <c r="F84" s="130"/>
      <c r="G84" s="130" t="s">
        <v>499</v>
      </c>
      <c r="H84" s="130" t="s">
        <v>529</v>
      </c>
      <c r="I84" s="132">
        <v>41759</v>
      </c>
      <c r="J84" s="130" t="s">
        <v>393</v>
      </c>
      <c r="K84" s="130" t="s">
        <v>297</v>
      </c>
      <c r="L84" s="133">
        <v>0.23</v>
      </c>
      <c r="M84" s="130" t="s">
        <v>20</v>
      </c>
      <c r="N84" s="130" t="s">
        <v>272</v>
      </c>
      <c r="O84" s="130"/>
      <c r="P84" s="132">
        <v>41759</v>
      </c>
      <c r="Q84" s="130" t="s">
        <v>530</v>
      </c>
      <c r="R84" s="130"/>
      <c r="S84" s="130" t="s">
        <v>266</v>
      </c>
    </row>
    <row r="85" spans="1:19">
      <c r="A85" s="130" t="s">
        <v>262</v>
      </c>
      <c r="B85" s="130" t="s">
        <v>19</v>
      </c>
      <c r="C85" s="130" t="s">
        <v>309</v>
      </c>
      <c r="D85" s="130" t="s">
        <v>310</v>
      </c>
      <c r="E85" s="130" t="s">
        <v>311</v>
      </c>
      <c r="F85" s="130"/>
      <c r="G85" s="130" t="s">
        <v>499</v>
      </c>
      <c r="H85" s="130" t="s">
        <v>527</v>
      </c>
      <c r="I85" s="132">
        <v>41759</v>
      </c>
      <c r="J85" s="130" t="s">
        <v>393</v>
      </c>
      <c r="K85" s="130" t="s">
        <v>297</v>
      </c>
      <c r="L85" s="133">
        <v>7.0000000000000007E-2</v>
      </c>
      <c r="M85" s="130" t="s">
        <v>20</v>
      </c>
      <c r="N85" s="130" t="s">
        <v>272</v>
      </c>
      <c r="O85" s="130"/>
      <c r="P85" s="132">
        <v>41759</v>
      </c>
      <c r="Q85" s="130" t="s">
        <v>528</v>
      </c>
      <c r="R85" s="130"/>
      <c r="S85" s="130" t="s">
        <v>266</v>
      </c>
    </row>
    <row r="86" spans="1:19">
      <c r="A86" s="130" t="s">
        <v>262</v>
      </c>
      <c r="B86" s="130" t="s">
        <v>19</v>
      </c>
      <c r="C86" s="130" t="s">
        <v>309</v>
      </c>
      <c r="D86" s="130" t="s">
        <v>310</v>
      </c>
      <c r="E86" s="130" t="s">
        <v>311</v>
      </c>
      <c r="F86" s="130"/>
      <c r="G86" s="130" t="s">
        <v>499</v>
      </c>
      <c r="H86" s="130" t="s">
        <v>525</v>
      </c>
      <c r="I86" s="132">
        <v>41759</v>
      </c>
      <c r="J86" s="130" t="s">
        <v>393</v>
      </c>
      <c r="K86" s="130" t="s">
        <v>297</v>
      </c>
      <c r="L86" s="133">
        <v>205.72</v>
      </c>
      <c r="M86" s="130" t="s">
        <v>20</v>
      </c>
      <c r="N86" s="130" t="s">
        <v>272</v>
      </c>
      <c r="O86" s="130"/>
      <c r="P86" s="132">
        <v>41759</v>
      </c>
      <c r="Q86" s="130" t="s">
        <v>526</v>
      </c>
      <c r="R86" s="130"/>
      <c r="S86" s="130" t="s">
        <v>266</v>
      </c>
    </row>
    <row r="87" spans="1:19">
      <c r="A87" s="130" t="s">
        <v>262</v>
      </c>
      <c r="B87" s="130" t="s">
        <v>19</v>
      </c>
      <c r="C87" s="130" t="s">
        <v>309</v>
      </c>
      <c r="D87" s="130" t="s">
        <v>310</v>
      </c>
      <c r="E87" s="130" t="s">
        <v>311</v>
      </c>
      <c r="F87" s="130"/>
      <c r="G87" s="130" t="s">
        <v>499</v>
      </c>
      <c r="H87" s="130" t="s">
        <v>419</v>
      </c>
      <c r="I87" s="132">
        <v>41759</v>
      </c>
      <c r="J87" s="130" t="s">
        <v>393</v>
      </c>
      <c r="K87" s="130" t="s">
        <v>297</v>
      </c>
      <c r="L87" s="133">
        <v>0.97</v>
      </c>
      <c r="M87" s="130" t="s">
        <v>20</v>
      </c>
      <c r="N87" s="130" t="s">
        <v>272</v>
      </c>
      <c r="O87" s="130"/>
      <c r="P87" s="132">
        <v>41759</v>
      </c>
      <c r="Q87" s="130" t="s">
        <v>569</v>
      </c>
      <c r="R87" s="130"/>
      <c r="S87" s="130" t="s">
        <v>266</v>
      </c>
    </row>
    <row r="88" spans="1:19">
      <c r="A88" s="130" t="s">
        <v>262</v>
      </c>
      <c r="B88" s="130" t="s">
        <v>19</v>
      </c>
      <c r="C88" s="130" t="s">
        <v>309</v>
      </c>
      <c r="D88" s="130" t="s">
        <v>310</v>
      </c>
      <c r="E88" s="130" t="s">
        <v>311</v>
      </c>
      <c r="F88" s="130"/>
      <c r="G88" s="130" t="s">
        <v>499</v>
      </c>
      <c r="H88" s="130" t="s">
        <v>316</v>
      </c>
      <c r="I88" s="132">
        <v>41759</v>
      </c>
      <c r="J88" s="130" t="s">
        <v>393</v>
      </c>
      <c r="K88" s="130" t="s">
        <v>297</v>
      </c>
      <c r="L88" s="133">
        <v>0.7</v>
      </c>
      <c r="M88" s="130" t="s">
        <v>20</v>
      </c>
      <c r="N88" s="130" t="s">
        <v>272</v>
      </c>
      <c r="O88" s="130"/>
      <c r="P88" s="132">
        <v>41759</v>
      </c>
      <c r="Q88" s="130" t="s">
        <v>586</v>
      </c>
      <c r="R88" s="130"/>
      <c r="S88" s="130" t="s">
        <v>266</v>
      </c>
    </row>
    <row r="89" spans="1:19">
      <c r="A89" s="130" t="s">
        <v>262</v>
      </c>
      <c r="B89" s="130" t="s">
        <v>19</v>
      </c>
      <c r="C89" s="130" t="s">
        <v>309</v>
      </c>
      <c r="D89" s="130" t="s">
        <v>310</v>
      </c>
      <c r="E89" s="130" t="s">
        <v>311</v>
      </c>
      <c r="F89" s="130"/>
      <c r="G89" s="130" t="s">
        <v>499</v>
      </c>
      <c r="H89" s="130" t="s">
        <v>304</v>
      </c>
      <c r="I89" s="132">
        <v>41759</v>
      </c>
      <c r="J89" s="130" t="s">
        <v>393</v>
      </c>
      <c r="K89" s="130" t="s">
        <v>297</v>
      </c>
      <c r="L89" s="133">
        <v>406.2</v>
      </c>
      <c r="M89" s="130" t="s">
        <v>20</v>
      </c>
      <c r="N89" s="130" t="s">
        <v>272</v>
      </c>
      <c r="O89" s="130"/>
      <c r="P89" s="132">
        <v>41759</v>
      </c>
      <c r="Q89" s="130" t="s">
        <v>505</v>
      </c>
      <c r="R89" s="130"/>
      <c r="S89" s="130" t="s">
        <v>266</v>
      </c>
    </row>
    <row r="90" spans="1:19">
      <c r="A90" s="130" t="s">
        <v>262</v>
      </c>
      <c r="B90" s="130" t="s">
        <v>19</v>
      </c>
      <c r="C90" s="130" t="s">
        <v>309</v>
      </c>
      <c r="D90" s="130" t="s">
        <v>310</v>
      </c>
      <c r="E90" s="130" t="s">
        <v>311</v>
      </c>
      <c r="F90" s="130"/>
      <c r="G90" s="130" t="s">
        <v>499</v>
      </c>
      <c r="H90" s="130" t="s">
        <v>305</v>
      </c>
      <c r="I90" s="132">
        <v>41759</v>
      </c>
      <c r="J90" s="130" t="s">
        <v>393</v>
      </c>
      <c r="K90" s="130" t="s">
        <v>297</v>
      </c>
      <c r="L90" s="133">
        <v>35.33</v>
      </c>
      <c r="M90" s="130" t="s">
        <v>20</v>
      </c>
      <c r="N90" s="130" t="s">
        <v>272</v>
      </c>
      <c r="O90" s="130"/>
      <c r="P90" s="132">
        <v>41759</v>
      </c>
      <c r="Q90" s="130" t="s">
        <v>506</v>
      </c>
      <c r="R90" s="130"/>
      <c r="S90" s="130" t="s">
        <v>266</v>
      </c>
    </row>
    <row r="91" spans="1:19">
      <c r="A91" s="130" t="s">
        <v>262</v>
      </c>
      <c r="B91" s="130" t="s">
        <v>19</v>
      </c>
      <c r="C91" s="130" t="s">
        <v>309</v>
      </c>
      <c r="D91" s="130" t="s">
        <v>310</v>
      </c>
      <c r="E91" s="130" t="s">
        <v>311</v>
      </c>
      <c r="F91" s="130"/>
      <c r="G91" s="130" t="s">
        <v>499</v>
      </c>
      <c r="H91" s="130" t="s">
        <v>280</v>
      </c>
      <c r="I91" s="132">
        <v>41759</v>
      </c>
      <c r="J91" s="130" t="s">
        <v>393</v>
      </c>
      <c r="K91" s="130" t="s">
        <v>297</v>
      </c>
      <c r="L91" s="133">
        <v>41.8</v>
      </c>
      <c r="M91" s="130" t="s">
        <v>20</v>
      </c>
      <c r="N91" s="130" t="s">
        <v>272</v>
      </c>
      <c r="O91" s="130"/>
      <c r="P91" s="132">
        <v>41759</v>
      </c>
      <c r="Q91" s="130" t="s">
        <v>507</v>
      </c>
      <c r="R91" s="130"/>
      <c r="S91" s="130" t="s">
        <v>266</v>
      </c>
    </row>
    <row r="92" spans="1:19">
      <c r="A92" s="130" t="s">
        <v>262</v>
      </c>
      <c r="B92" s="130" t="s">
        <v>19</v>
      </c>
      <c r="C92" s="130" t="s">
        <v>309</v>
      </c>
      <c r="D92" s="130" t="s">
        <v>310</v>
      </c>
      <c r="E92" s="130" t="s">
        <v>311</v>
      </c>
      <c r="F92" s="130"/>
      <c r="G92" s="130" t="s">
        <v>499</v>
      </c>
      <c r="H92" s="130" t="s">
        <v>312</v>
      </c>
      <c r="I92" s="132">
        <v>41759</v>
      </c>
      <c r="J92" s="130" t="s">
        <v>393</v>
      </c>
      <c r="K92" s="130" t="s">
        <v>297</v>
      </c>
      <c r="L92" s="133">
        <v>0.16</v>
      </c>
      <c r="M92" s="130" t="s">
        <v>20</v>
      </c>
      <c r="N92" s="130" t="s">
        <v>272</v>
      </c>
      <c r="O92" s="130"/>
      <c r="P92" s="132">
        <v>41759</v>
      </c>
      <c r="Q92" s="130" t="s">
        <v>587</v>
      </c>
      <c r="R92" s="130"/>
      <c r="S92" s="130" t="s">
        <v>266</v>
      </c>
    </row>
    <row r="93" spans="1:19">
      <c r="A93" s="130" t="s">
        <v>262</v>
      </c>
      <c r="B93" s="130" t="s">
        <v>19</v>
      </c>
      <c r="C93" s="130" t="s">
        <v>309</v>
      </c>
      <c r="D93" s="130" t="s">
        <v>310</v>
      </c>
      <c r="E93" s="130" t="s">
        <v>311</v>
      </c>
      <c r="F93" s="130"/>
      <c r="G93" s="130" t="s">
        <v>499</v>
      </c>
      <c r="H93" s="130" t="s">
        <v>443</v>
      </c>
      <c r="I93" s="132">
        <v>41759</v>
      </c>
      <c r="J93" s="130" t="s">
        <v>393</v>
      </c>
      <c r="K93" s="130" t="s">
        <v>297</v>
      </c>
      <c r="L93" s="133">
        <v>1.54</v>
      </c>
      <c r="M93" s="130" t="s">
        <v>20</v>
      </c>
      <c r="N93" s="130" t="s">
        <v>272</v>
      </c>
      <c r="O93" s="130"/>
      <c r="P93" s="132">
        <v>41759</v>
      </c>
      <c r="Q93" s="130" t="s">
        <v>519</v>
      </c>
      <c r="R93" s="130"/>
      <c r="S93" s="130" t="s">
        <v>266</v>
      </c>
    </row>
    <row r="94" spans="1:19">
      <c r="A94" s="130" t="s">
        <v>262</v>
      </c>
      <c r="B94" s="130" t="s">
        <v>19</v>
      </c>
      <c r="C94" s="130" t="s">
        <v>309</v>
      </c>
      <c r="D94" s="130" t="s">
        <v>310</v>
      </c>
      <c r="E94" s="130" t="s">
        <v>311</v>
      </c>
      <c r="F94" s="130"/>
      <c r="G94" s="130" t="s">
        <v>499</v>
      </c>
      <c r="H94" s="130" t="s">
        <v>441</v>
      </c>
      <c r="I94" s="132">
        <v>41759</v>
      </c>
      <c r="J94" s="130" t="s">
        <v>393</v>
      </c>
      <c r="K94" s="130" t="s">
        <v>297</v>
      </c>
      <c r="L94" s="133">
        <v>139.88999999999999</v>
      </c>
      <c r="M94" s="130" t="s">
        <v>20</v>
      </c>
      <c r="N94" s="130" t="s">
        <v>272</v>
      </c>
      <c r="O94" s="130"/>
      <c r="P94" s="132">
        <v>41759</v>
      </c>
      <c r="Q94" s="130" t="s">
        <v>518</v>
      </c>
      <c r="R94" s="130"/>
      <c r="S94" s="130" t="s">
        <v>266</v>
      </c>
    </row>
    <row r="95" spans="1:19">
      <c r="A95" s="130" t="s">
        <v>262</v>
      </c>
      <c r="B95" s="130" t="s">
        <v>19</v>
      </c>
      <c r="C95" s="130" t="s">
        <v>309</v>
      </c>
      <c r="D95" s="130" t="s">
        <v>310</v>
      </c>
      <c r="E95" s="130" t="s">
        <v>311</v>
      </c>
      <c r="F95" s="130"/>
      <c r="G95" s="130" t="s">
        <v>499</v>
      </c>
      <c r="H95" s="130" t="s">
        <v>509</v>
      </c>
      <c r="I95" s="132">
        <v>41759</v>
      </c>
      <c r="J95" s="130" t="s">
        <v>393</v>
      </c>
      <c r="K95" s="130" t="s">
        <v>297</v>
      </c>
      <c r="L95" s="133">
        <v>8.81</v>
      </c>
      <c r="M95" s="130" t="s">
        <v>20</v>
      </c>
      <c r="N95" s="130" t="s">
        <v>272</v>
      </c>
      <c r="O95" s="130"/>
      <c r="P95" s="132">
        <v>41759</v>
      </c>
      <c r="Q95" s="130" t="s">
        <v>510</v>
      </c>
      <c r="R95" s="130"/>
      <c r="S95" s="130" t="s">
        <v>266</v>
      </c>
    </row>
    <row r="96" spans="1:19">
      <c r="A96" s="130" t="s">
        <v>262</v>
      </c>
      <c r="B96" s="130" t="s">
        <v>19</v>
      </c>
      <c r="C96" s="130" t="s">
        <v>309</v>
      </c>
      <c r="D96" s="130" t="s">
        <v>310</v>
      </c>
      <c r="E96" s="130" t="s">
        <v>311</v>
      </c>
      <c r="F96" s="130"/>
      <c r="G96" s="130" t="s">
        <v>499</v>
      </c>
      <c r="H96" s="130" t="s">
        <v>511</v>
      </c>
      <c r="I96" s="132">
        <v>41759</v>
      </c>
      <c r="J96" s="130" t="s">
        <v>393</v>
      </c>
      <c r="K96" s="130" t="s">
        <v>297</v>
      </c>
      <c r="L96" s="133">
        <v>17.14</v>
      </c>
      <c r="M96" s="130" t="s">
        <v>20</v>
      </c>
      <c r="N96" s="130" t="s">
        <v>272</v>
      </c>
      <c r="O96" s="130"/>
      <c r="P96" s="132">
        <v>41759</v>
      </c>
      <c r="Q96" s="130" t="s">
        <v>512</v>
      </c>
      <c r="R96" s="130"/>
      <c r="S96" s="130" t="s">
        <v>266</v>
      </c>
    </row>
    <row r="97" spans="1:19">
      <c r="A97" s="130" t="s">
        <v>262</v>
      </c>
      <c r="B97" s="130" t="s">
        <v>19</v>
      </c>
      <c r="C97" s="130" t="s">
        <v>309</v>
      </c>
      <c r="D97" s="130" t="s">
        <v>310</v>
      </c>
      <c r="E97" s="130" t="s">
        <v>311</v>
      </c>
      <c r="F97" s="130"/>
      <c r="G97" s="130" t="s">
        <v>499</v>
      </c>
      <c r="H97" s="130" t="s">
        <v>523</v>
      </c>
      <c r="I97" s="132">
        <v>41759</v>
      </c>
      <c r="J97" s="130" t="s">
        <v>393</v>
      </c>
      <c r="K97" s="130" t="s">
        <v>297</v>
      </c>
      <c r="L97" s="133">
        <v>8</v>
      </c>
      <c r="M97" s="130" t="s">
        <v>20</v>
      </c>
      <c r="N97" s="130" t="s">
        <v>272</v>
      </c>
      <c r="O97" s="130"/>
      <c r="P97" s="132">
        <v>41759</v>
      </c>
      <c r="Q97" s="130" t="s">
        <v>524</v>
      </c>
      <c r="R97" s="130"/>
      <c r="S97" s="130" t="s">
        <v>266</v>
      </c>
    </row>
    <row r="98" spans="1:19">
      <c r="A98" s="130" t="s">
        <v>262</v>
      </c>
      <c r="B98" s="130" t="s">
        <v>19</v>
      </c>
      <c r="C98" s="130" t="s">
        <v>309</v>
      </c>
      <c r="D98" s="130" t="s">
        <v>310</v>
      </c>
      <c r="E98" s="130" t="s">
        <v>311</v>
      </c>
      <c r="F98" s="130"/>
      <c r="G98" s="130" t="s">
        <v>499</v>
      </c>
      <c r="H98" s="130" t="s">
        <v>522</v>
      </c>
      <c r="I98" s="132">
        <v>41759</v>
      </c>
      <c r="J98" s="130" t="s">
        <v>393</v>
      </c>
      <c r="K98" s="130" t="s">
        <v>297</v>
      </c>
      <c r="L98" s="133">
        <v>0.45</v>
      </c>
      <c r="M98" s="130" t="s">
        <v>20</v>
      </c>
      <c r="N98" s="130" t="s">
        <v>272</v>
      </c>
      <c r="O98" s="130"/>
      <c r="P98" s="132">
        <v>41759</v>
      </c>
      <c r="Q98" s="130" t="s">
        <v>502</v>
      </c>
      <c r="R98" s="130"/>
      <c r="S98" s="130" t="s">
        <v>266</v>
      </c>
    </row>
    <row r="99" spans="1:19">
      <c r="A99" s="130" t="s">
        <v>262</v>
      </c>
      <c r="B99" s="130" t="s">
        <v>19</v>
      </c>
      <c r="C99" s="130" t="s">
        <v>309</v>
      </c>
      <c r="D99" s="130" t="s">
        <v>310</v>
      </c>
      <c r="E99" s="130" t="s">
        <v>311</v>
      </c>
      <c r="F99" s="130"/>
      <c r="G99" s="130" t="s">
        <v>499</v>
      </c>
      <c r="H99" s="130" t="s">
        <v>313</v>
      </c>
      <c r="I99" s="132">
        <v>41759</v>
      </c>
      <c r="J99" s="130" t="s">
        <v>393</v>
      </c>
      <c r="K99" s="130" t="s">
        <v>297</v>
      </c>
      <c r="L99" s="133">
        <v>0.01</v>
      </c>
      <c r="M99" s="130" t="s">
        <v>20</v>
      </c>
      <c r="N99" s="130" t="s">
        <v>272</v>
      </c>
      <c r="O99" s="130"/>
      <c r="P99" s="132">
        <v>41759</v>
      </c>
      <c r="Q99" s="130" t="s">
        <v>560</v>
      </c>
      <c r="R99" s="130"/>
      <c r="S99" s="130" t="s">
        <v>266</v>
      </c>
    </row>
    <row r="100" spans="1:19">
      <c r="A100" s="130" t="s">
        <v>262</v>
      </c>
      <c r="B100" s="130" t="s">
        <v>19</v>
      </c>
      <c r="C100" s="130" t="s">
        <v>309</v>
      </c>
      <c r="D100" s="130" t="s">
        <v>310</v>
      </c>
      <c r="E100" s="130" t="s">
        <v>311</v>
      </c>
      <c r="F100" s="130"/>
      <c r="G100" s="130" t="s">
        <v>499</v>
      </c>
      <c r="H100" s="130" t="s">
        <v>306</v>
      </c>
      <c r="I100" s="132">
        <v>41759</v>
      </c>
      <c r="J100" s="130" t="s">
        <v>393</v>
      </c>
      <c r="K100" s="130" t="s">
        <v>297</v>
      </c>
      <c r="L100" s="133">
        <v>216.93</v>
      </c>
      <c r="M100" s="130" t="s">
        <v>20</v>
      </c>
      <c r="N100" s="130" t="s">
        <v>272</v>
      </c>
      <c r="O100" s="130"/>
      <c r="P100" s="132">
        <v>41759</v>
      </c>
      <c r="Q100" s="130" t="s">
        <v>517</v>
      </c>
      <c r="R100" s="130"/>
      <c r="S100" s="130" t="s">
        <v>266</v>
      </c>
    </row>
    <row r="101" spans="1:19">
      <c r="A101" s="130" t="s">
        <v>262</v>
      </c>
      <c r="B101" s="130" t="s">
        <v>19</v>
      </c>
      <c r="C101" s="130" t="s">
        <v>309</v>
      </c>
      <c r="D101" s="130" t="s">
        <v>310</v>
      </c>
      <c r="E101" s="130" t="s">
        <v>311</v>
      </c>
      <c r="F101" s="130"/>
      <c r="G101" s="130" t="s">
        <v>499</v>
      </c>
      <c r="H101" s="130" t="s">
        <v>513</v>
      </c>
      <c r="I101" s="132">
        <v>41759</v>
      </c>
      <c r="J101" s="130" t="s">
        <v>393</v>
      </c>
      <c r="K101" s="130" t="s">
        <v>297</v>
      </c>
      <c r="L101" s="133">
        <v>0.02</v>
      </c>
      <c r="M101" s="130" t="s">
        <v>20</v>
      </c>
      <c r="N101" s="130" t="s">
        <v>272</v>
      </c>
      <c r="O101" s="130"/>
      <c r="P101" s="132">
        <v>41759</v>
      </c>
      <c r="Q101" s="130" t="s">
        <v>514</v>
      </c>
      <c r="R101" s="130"/>
      <c r="S101" s="130" t="s">
        <v>266</v>
      </c>
    </row>
    <row r="102" spans="1:19">
      <c r="A102" s="130" t="s">
        <v>262</v>
      </c>
      <c r="B102" s="130" t="s">
        <v>19</v>
      </c>
      <c r="C102" s="130" t="s">
        <v>309</v>
      </c>
      <c r="D102" s="130" t="s">
        <v>310</v>
      </c>
      <c r="E102" s="130" t="s">
        <v>311</v>
      </c>
      <c r="F102" s="130"/>
      <c r="G102" s="130" t="s">
        <v>499</v>
      </c>
      <c r="H102" s="130" t="s">
        <v>461</v>
      </c>
      <c r="I102" s="132">
        <v>41759</v>
      </c>
      <c r="J102" s="130" t="s">
        <v>393</v>
      </c>
      <c r="K102" s="130" t="s">
        <v>297</v>
      </c>
      <c r="L102" s="133">
        <v>195.23</v>
      </c>
      <c r="M102" s="130" t="s">
        <v>20</v>
      </c>
      <c r="N102" s="130" t="s">
        <v>272</v>
      </c>
      <c r="O102" s="130"/>
      <c r="P102" s="132">
        <v>41759</v>
      </c>
      <c r="Q102" s="130" t="s">
        <v>515</v>
      </c>
      <c r="R102" s="130"/>
      <c r="S102" s="130" t="s">
        <v>266</v>
      </c>
    </row>
    <row r="103" spans="1:19">
      <c r="A103" s="130" t="s">
        <v>262</v>
      </c>
      <c r="B103" s="130" t="s">
        <v>19</v>
      </c>
      <c r="C103" s="130" t="s">
        <v>309</v>
      </c>
      <c r="D103" s="130" t="s">
        <v>310</v>
      </c>
      <c r="E103" s="130" t="s">
        <v>311</v>
      </c>
      <c r="F103" s="130"/>
      <c r="G103" s="130" t="s">
        <v>499</v>
      </c>
      <c r="H103" s="130" t="s">
        <v>459</v>
      </c>
      <c r="I103" s="132">
        <v>41759</v>
      </c>
      <c r="J103" s="130" t="s">
        <v>393</v>
      </c>
      <c r="K103" s="130" t="s">
        <v>297</v>
      </c>
      <c r="L103" s="133">
        <v>452.4</v>
      </c>
      <c r="M103" s="130" t="s">
        <v>20</v>
      </c>
      <c r="N103" s="130" t="s">
        <v>272</v>
      </c>
      <c r="O103" s="130"/>
      <c r="P103" s="132">
        <v>41759</v>
      </c>
      <c r="Q103" s="130" t="s">
        <v>516</v>
      </c>
      <c r="R103" s="130"/>
      <c r="S103" s="130" t="s">
        <v>266</v>
      </c>
    </row>
    <row r="104" spans="1:19">
      <c r="A104" s="130" t="s">
        <v>262</v>
      </c>
      <c r="B104" s="130" t="s">
        <v>19</v>
      </c>
      <c r="C104" s="130" t="s">
        <v>309</v>
      </c>
      <c r="D104" s="130" t="s">
        <v>310</v>
      </c>
      <c r="E104" s="130" t="s">
        <v>311</v>
      </c>
      <c r="F104" s="130"/>
      <c r="G104" s="130" t="s">
        <v>499</v>
      </c>
      <c r="H104" s="130" t="s">
        <v>520</v>
      </c>
      <c r="I104" s="132">
        <v>41759</v>
      </c>
      <c r="J104" s="130" t="s">
        <v>393</v>
      </c>
      <c r="K104" s="130" t="s">
        <v>297</v>
      </c>
      <c r="L104" s="133">
        <v>4.9000000000000004</v>
      </c>
      <c r="M104" s="130" t="s">
        <v>20</v>
      </c>
      <c r="N104" s="130" t="s">
        <v>272</v>
      </c>
      <c r="O104" s="130"/>
      <c r="P104" s="132">
        <v>41759</v>
      </c>
      <c r="Q104" s="130" t="s">
        <v>521</v>
      </c>
      <c r="R104" s="130"/>
      <c r="S104" s="130" t="s">
        <v>266</v>
      </c>
    </row>
    <row r="105" spans="1:19">
      <c r="A105" s="130" t="s">
        <v>262</v>
      </c>
      <c r="B105" s="130" t="s">
        <v>19</v>
      </c>
      <c r="C105" s="130" t="s">
        <v>309</v>
      </c>
      <c r="D105" s="130" t="s">
        <v>310</v>
      </c>
      <c r="E105" s="130" t="s">
        <v>311</v>
      </c>
      <c r="F105" s="130"/>
      <c r="G105" s="130" t="s">
        <v>499</v>
      </c>
      <c r="H105" s="130" t="s">
        <v>298</v>
      </c>
      <c r="I105" s="132">
        <v>41759</v>
      </c>
      <c r="J105" s="130" t="s">
        <v>393</v>
      </c>
      <c r="K105" s="130" t="s">
        <v>297</v>
      </c>
      <c r="L105" s="133">
        <v>208.05</v>
      </c>
      <c r="M105" s="130" t="s">
        <v>20</v>
      </c>
      <c r="N105" s="130" t="s">
        <v>272</v>
      </c>
      <c r="O105" s="130"/>
      <c r="P105" s="132">
        <v>41759</v>
      </c>
      <c r="Q105" s="130" t="s">
        <v>588</v>
      </c>
      <c r="R105" s="130"/>
      <c r="S105" s="130" t="s">
        <v>266</v>
      </c>
    </row>
    <row r="106" spans="1:19">
      <c r="A106" s="130" t="s">
        <v>262</v>
      </c>
      <c r="B106" s="130" t="s">
        <v>19</v>
      </c>
      <c r="C106" s="130" t="s">
        <v>309</v>
      </c>
      <c r="D106" s="130" t="s">
        <v>310</v>
      </c>
      <c r="E106" s="130" t="s">
        <v>311</v>
      </c>
      <c r="F106" s="130"/>
      <c r="G106" s="130" t="s">
        <v>499</v>
      </c>
      <c r="H106" s="130" t="s">
        <v>294</v>
      </c>
      <c r="I106" s="132">
        <v>41759</v>
      </c>
      <c r="J106" s="130" t="s">
        <v>393</v>
      </c>
      <c r="K106" s="130" t="s">
        <v>297</v>
      </c>
      <c r="L106" s="133">
        <v>171.11</v>
      </c>
      <c r="M106" s="130" t="s">
        <v>20</v>
      </c>
      <c r="N106" s="130" t="s">
        <v>272</v>
      </c>
      <c r="O106" s="130"/>
      <c r="P106" s="132">
        <v>41759</v>
      </c>
      <c r="Q106" s="130" t="s">
        <v>589</v>
      </c>
      <c r="R106" s="130"/>
      <c r="S106" s="130" t="s">
        <v>266</v>
      </c>
    </row>
    <row r="107" spans="1:19">
      <c r="A107" s="130" t="s">
        <v>262</v>
      </c>
      <c r="B107" s="130" t="s">
        <v>19</v>
      </c>
      <c r="C107" s="130" t="s">
        <v>309</v>
      </c>
      <c r="D107" s="130" t="s">
        <v>310</v>
      </c>
      <c r="E107" s="130" t="s">
        <v>311</v>
      </c>
      <c r="F107" s="130"/>
      <c r="G107" s="130" t="s">
        <v>499</v>
      </c>
      <c r="H107" s="130" t="s">
        <v>300</v>
      </c>
      <c r="I107" s="132">
        <v>41759</v>
      </c>
      <c r="J107" s="130" t="s">
        <v>393</v>
      </c>
      <c r="K107" s="130" t="s">
        <v>297</v>
      </c>
      <c r="L107" s="133">
        <v>19.53</v>
      </c>
      <c r="M107" s="130" t="s">
        <v>20</v>
      </c>
      <c r="N107" s="130" t="s">
        <v>272</v>
      </c>
      <c r="O107" s="130"/>
      <c r="P107" s="132">
        <v>41759</v>
      </c>
      <c r="Q107" s="130" t="s">
        <v>590</v>
      </c>
      <c r="R107" s="130"/>
      <c r="S107" s="130" t="s">
        <v>266</v>
      </c>
    </row>
    <row r="108" spans="1:19">
      <c r="A108" s="130" t="s">
        <v>262</v>
      </c>
      <c r="B108" s="130" t="s">
        <v>19</v>
      </c>
      <c r="C108" s="130" t="s">
        <v>309</v>
      </c>
      <c r="D108" s="130" t="s">
        <v>310</v>
      </c>
      <c r="E108" s="130" t="s">
        <v>311</v>
      </c>
      <c r="F108" s="130"/>
      <c r="G108" s="130" t="s">
        <v>499</v>
      </c>
      <c r="H108" s="130" t="s">
        <v>299</v>
      </c>
      <c r="I108" s="132">
        <v>41759</v>
      </c>
      <c r="J108" s="130" t="s">
        <v>393</v>
      </c>
      <c r="K108" s="130" t="s">
        <v>297</v>
      </c>
      <c r="L108" s="133">
        <v>1.19</v>
      </c>
      <c r="M108" s="130" t="s">
        <v>20</v>
      </c>
      <c r="N108" s="130" t="s">
        <v>272</v>
      </c>
      <c r="O108" s="130"/>
      <c r="P108" s="132">
        <v>41759</v>
      </c>
      <c r="Q108" s="130" t="s">
        <v>556</v>
      </c>
      <c r="R108" s="130"/>
      <c r="S108" s="130" t="s">
        <v>266</v>
      </c>
    </row>
    <row r="109" spans="1:19">
      <c r="A109" s="130" t="s">
        <v>262</v>
      </c>
      <c r="B109" s="130" t="s">
        <v>19</v>
      </c>
      <c r="C109" s="130" t="s">
        <v>309</v>
      </c>
      <c r="D109" s="130" t="s">
        <v>310</v>
      </c>
      <c r="E109" s="130" t="s">
        <v>311</v>
      </c>
      <c r="F109" s="130"/>
      <c r="G109" s="130" t="s">
        <v>499</v>
      </c>
      <c r="H109" s="130" t="s">
        <v>301</v>
      </c>
      <c r="I109" s="132">
        <v>41759</v>
      </c>
      <c r="J109" s="130" t="s">
        <v>393</v>
      </c>
      <c r="K109" s="130" t="s">
        <v>297</v>
      </c>
      <c r="L109" s="133">
        <v>0.45</v>
      </c>
      <c r="M109" s="130" t="s">
        <v>20</v>
      </c>
      <c r="N109" s="130" t="s">
        <v>272</v>
      </c>
      <c r="O109" s="130"/>
      <c r="P109" s="132">
        <v>41759</v>
      </c>
      <c r="Q109" s="130" t="s">
        <v>502</v>
      </c>
      <c r="R109" s="130"/>
      <c r="S109" s="130" t="s">
        <v>266</v>
      </c>
    </row>
    <row r="110" spans="1:19">
      <c r="A110" s="130" t="s">
        <v>262</v>
      </c>
      <c r="B110" s="130" t="s">
        <v>19</v>
      </c>
      <c r="C110" s="130" t="s">
        <v>309</v>
      </c>
      <c r="D110" s="130" t="s">
        <v>310</v>
      </c>
      <c r="E110" s="130" t="s">
        <v>311</v>
      </c>
      <c r="F110" s="130"/>
      <c r="G110" s="130" t="s">
        <v>499</v>
      </c>
      <c r="H110" s="130" t="s">
        <v>302</v>
      </c>
      <c r="I110" s="132">
        <v>41759</v>
      </c>
      <c r="J110" s="130" t="s">
        <v>393</v>
      </c>
      <c r="K110" s="130" t="s">
        <v>297</v>
      </c>
      <c r="L110" s="133">
        <v>1.0900000000000001</v>
      </c>
      <c r="M110" s="130" t="s">
        <v>20</v>
      </c>
      <c r="N110" s="130" t="s">
        <v>272</v>
      </c>
      <c r="O110" s="130"/>
      <c r="P110" s="132">
        <v>41759</v>
      </c>
      <c r="Q110" s="130" t="s">
        <v>503</v>
      </c>
      <c r="R110" s="130"/>
      <c r="S110" s="130" t="s">
        <v>266</v>
      </c>
    </row>
    <row r="111" spans="1:19">
      <c r="A111" s="130" t="s">
        <v>262</v>
      </c>
      <c r="B111" s="130" t="s">
        <v>19</v>
      </c>
      <c r="C111" s="130" t="s">
        <v>309</v>
      </c>
      <c r="D111" s="130" t="s">
        <v>310</v>
      </c>
      <c r="E111" s="130" t="s">
        <v>311</v>
      </c>
      <c r="F111" s="130"/>
      <c r="G111" s="130" t="s">
        <v>499</v>
      </c>
      <c r="H111" s="130" t="s">
        <v>303</v>
      </c>
      <c r="I111" s="132">
        <v>41759</v>
      </c>
      <c r="J111" s="130" t="s">
        <v>393</v>
      </c>
      <c r="K111" s="130" t="s">
        <v>297</v>
      </c>
      <c r="L111" s="133">
        <v>0.92</v>
      </c>
      <c r="M111" s="130" t="s">
        <v>20</v>
      </c>
      <c r="N111" s="130" t="s">
        <v>272</v>
      </c>
      <c r="O111" s="130"/>
      <c r="P111" s="132">
        <v>41759</v>
      </c>
      <c r="Q111" s="130" t="s">
        <v>504</v>
      </c>
      <c r="R111" s="130"/>
      <c r="S111" s="130" t="s">
        <v>266</v>
      </c>
    </row>
    <row r="112" spans="1:19">
      <c r="A112" s="130" t="s">
        <v>262</v>
      </c>
      <c r="B112" s="130" t="s">
        <v>19</v>
      </c>
      <c r="C112" s="130" t="s">
        <v>309</v>
      </c>
      <c r="D112" s="130" t="s">
        <v>310</v>
      </c>
      <c r="E112" s="130" t="s">
        <v>311</v>
      </c>
      <c r="F112" s="130"/>
      <c r="G112" s="130" t="s">
        <v>499</v>
      </c>
      <c r="H112" s="130" t="s">
        <v>321</v>
      </c>
      <c r="I112" s="132">
        <v>41759</v>
      </c>
      <c r="J112" s="130" t="s">
        <v>393</v>
      </c>
      <c r="K112" s="130" t="s">
        <v>297</v>
      </c>
      <c r="L112" s="133">
        <v>50.42</v>
      </c>
      <c r="M112" s="130" t="s">
        <v>20</v>
      </c>
      <c r="N112" s="130" t="s">
        <v>272</v>
      </c>
      <c r="O112" s="130"/>
      <c r="P112" s="132">
        <v>41759</v>
      </c>
      <c r="Q112" s="130" t="s">
        <v>583</v>
      </c>
      <c r="R112" s="130"/>
      <c r="S112" s="130" t="s">
        <v>266</v>
      </c>
    </row>
    <row r="113" spans="1:19">
      <c r="A113" s="130" t="s">
        <v>262</v>
      </c>
      <c r="B113" s="130" t="s">
        <v>19</v>
      </c>
      <c r="C113" s="130" t="s">
        <v>309</v>
      </c>
      <c r="D113" s="130" t="s">
        <v>310</v>
      </c>
      <c r="E113" s="130" t="s">
        <v>311</v>
      </c>
      <c r="F113" s="130"/>
      <c r="G113" s="130" t="s">
        <v>499</v>
      </c>
      <c r="H113" s="130" t="s">
        <v>314</v>
      </c>
      <c r="I113" s="132">
        <v>41759</v>
      </c>
      <c r="J113" s="130" t="s">
        <v>393</v>
      </c>
      <c r="K113" s="130" t="s">
        <v>297</v>
      </c>
      <c r="L113" s="133">
        <v>0.46</v>
      </c>
      <c r="M113" s="130" t="s">
        <v>20</v>
      </c>
      <c r="N113" s="130" t="s">
        <v>272</v>
      </c>
      <c r="O113" s="130"/>
      <c r="P113" s="132">
        <v>41759</v>
      </c>
      <c r="Q113" s="130" t="s">
        <v>584</v>
      </c>
      <c r="R113" s="130"/>
      <c r="S113" s="130" t="s">
        <v>266</v>
      </c>
    </row>
    <row r="114" spans="1:19">
      <c r="A114" s="130" t="s">
        <v>262</v>
      </c>
      <c r="B114" s="130" t="s">
        <v>19</v>
      </c>
      <c r="C114" s="130" t="s">
        <v>309</v>
      </c>
      <c r="D114" s="130" t="s">
        <v>310</v>
      </c>
      <c r="E114" s="130" t="s">
        <v>311</v>
      </c>
      <c r="F114" s="130"/>
      <c r="G114" s="130" t="s">
        <v>499</v>
      </c>
      <c r="H114" s="130" t="s">
        <v>296</v>
      </c>
      <c r="I114" s="132">
        <v>41759</v>
      </c>
      <c r="J114" s="130" t="s">
        <v>393</v>
      </c>
      <c r="K114" s="130" t="s">
        <v>297</v>
      </c>
      <c r="L114" s="133">
        <v>0.18</v>
      </c>
      <c r="M114" s="130" t="s">
        <v>20</v>
      </c>
      <c r="N114" s="130" t="s">
        <v>272</v>
      </c>
      <c r="O114" s="130"/>
      <c r="P114" s="132">
        <v>41759</v>
      </c>
      <c r="Q114" s="130" t="s">
        <v>582</v>
      </c>
      <c r="R114" s="130"/>
      <c r="S114" s="130" t="s">
        <v>266</v>
      </c>
    </row>
    <row r="115" spans="1:19">
      <c r="A115" s="130" t="s">
        <v>262</v>
      </c>
      <c r="B115" s="130" t="s">
        <v>19</v>
      </c>
      <c r="C115" s="130" t="s">
        <v>309</v>
      </c>
      <c r="D115" s="130" t="s">
        <v>310</v>
      </c>
      <c r="E115" s="130" t="s">
        <v>311</v>
      </c>
      <c r="F115" s="130"/>
      <c r="G115" s="130" t="s">
        <v>499</v>
      </c>
      <c r="H115" s="130" t="s">
        <v>390</v>
      </c>
      <c r="I115" s="132">
        <v>41759</v>
      </c>
      <c r="J115" s="130" t="s">
        <v>393</v>
      </c>
      <c r="K115" s="130" t="s">
        <v>297</v>
      </c>
      <c r="L115" s="133">
        <v>0.24</v>
      </c>
      <c r="M115" s="130" t="s">
        <v>20</v>
      </c>
      <c r="N115" s="130" t="s">
        <v>272</v>
      </c>
      <c r="O115" s="130"/>
      <c r="P115" s="132">
        <v>41759</v>
      </c>
      <c r="Q115" s="130" t="s">
        <v>581</v>
      </c>
      <c r="R115" s="130"/>
      <c r="S115" s="130" t="s">
        <v>266</v>
      </c>
    </row>
    <row r="116" spans="1:19">
      <c r="A116" s="130" t="s">
        <v>262</v>
      </c>
      <c r="B116" s="130" t="s">
        <v>19</v>
      </c>
      <c r="C116" s="130" t="s">
        <v>309</v>
      </c>
      <c r="D116" s="130" t="s">
        <v>310</v>
      </c>
      <c r="E116" s="130" t="s">
        <v>311</v>
      </c>
      <c r="F116" s="130"/>
      <c r="G116" s="130" t="s">
        <v>499</v>
      </c>
      <c r="H116" s="130" t="s">
        <v>295</v>
      </c>
      <c r="I116" s="132">
        <v>41759</v>
      </c>
      <c r="J116" s="130" t="s">
        <v>393</v>
      </c>
      <c r="K116" s="130" t="s">
        <v>297</v>
      </c>
      <c r="L116" s="133">
        <v>0.01</v>
      </c>
      <c r="M116" s="130" t="s">
        <v>20</v>
      </c>
      <c r="N116" s="130" t="s">
        <v>272</v>
      </c>
      <c r="O116" s="130"/>
      <c r="P116" s="132">
        <v>41759</v>
      </c>
      <c r="Q116" s="130" t="s">
        <v>560</v>
      </c>
      <c r="R116" s="130"/>
      <c r="S116" s="130" t="s">
        <v>266</v>
      </c>
    </row>
    <row r="117" spans="1:19">
      <c r="A117" s="130" t="s">
        <v>262</v>
      </c>
      <c r="B117" s="130" t="s">
        <v>19</v>
      </c>
      <c r="C117" s="130" t="s">
        <v>309</v>
      </c>
      <c r="D117" s="130" t="s">
        <v>310</v>
      </c>
      <c r="E117" s="130" t="s">
        <v>311</v>
      </c>
      <c r="F117" s="130"/>
      <c r="G117" s="130" t="s">
        <v>499</v>
      </c>
      <c r="H117" s="130" t="s">
        <v>393</v>
      </c>
      <c r="I117" s="132">
        <v>41759</v>
      </c>
      <c r="J117" s="130" t="s">
        <v>393</v>
      </c>
      <c r="K117" s="130" t="s">
        <v>297</v>
      </c>
      <c r="L117" s="133">
        <v>1.26</v>
      </c>
      <c r="M117" s="130" t="s">
        <v>20</v>
      </c>
      <c r="N117" s="130" t="s">
        <v>272</v>
      </c>
      <c r="O117" s="130"/>
      <c r="P117" s="132">
        <v>41759</v>
      </c>
      <c r="Q117" s="130" t="s">
        <v>580</v>
      </c>
      <c r="R117" s="130"/>
      <c r="S117" s="130" t="s">
        <v>266</v>
      </c>
    </row>
    <row r="118" spans="1:19">
      <c r="A118" s="130" t="s">
        <v>262</v>
      </c>
      <c r="B118" s="130" t="s">
        <v>19</v>
      </c>
      <c r="C118" s="130" t="s">
        <v>309</v>
      </c>
      <c r="D118" s="130" t="s">
        <v>310</v>
      </c>
      <c r="E118" s="130" t="s">
        <v>311</v>
      </c>
      <c r="F118" s="130"/>
      <c r="G118" s="130" t="s">
        <v>499</v>
      </c>
      <c r="H118" s="130" t="s">
        <v>578</v>
      </c>
      <c r="I118" s="132">
        <v>41759</v>
      </c>
      <c r="J118" s="130" t="s">
        <v>393</v>
      </c>
      <c r="K118" s="130" t="s">
        <v>297</v>
      </c>
      <c r="L118" s="133">
        <v>0.22</v>
      </c>
      <c r="M118" s="130" t="s">
        <v>20</v>
      </c>
      <c r="N118" s="130" t="s">
        <v>272</v>
      </c>
      <c r="O118" s="130"/>
      <c r="P118" s="132">
        <v>41759</v>
      </c>
      <c r="Q118" s="130" t="s">
        <v>579</v>
      </c>
      <c r="R118" s="130"/>
      <c r="S118" s="130" t="s">
        <v>266</v>
      </c>
    </row>
    <row r="119" spans="1:19">
      <c r="A119" s="130" t="s">
        <v>262</v>
      </c>
      <c r="B119" s="130" t="s">
        <v>19</v>
      </c>
      <c r="C119" s="130" t="s">
        <v>309</v>
      </c>
      <c r="D119" s="130" t="s">
        <v>310</v>
      </c>
      <c r="E119" s="130" t="s">
        <v>311</v>
      </c>
      <c r="F119" s="130"/>
      <c r="G119" s="130" t="s">
        <v>499</v>
      </c>
      <c r="H119" s="130" t="s">
        <v>577</v>
      </c>
      <c r="I119" s="132">
        <v>41759</v>
      </c>
      <c r="J119" s="130" t="s">
        <v>393</v>
      </c>
      <c r="K119" s="130" t="s">
        <v>297</v>
      </c>
      <c r="L119" s="133">
        <v>0.25</v>
      </c>
      <c r="M119" s="130" t="s">
        <v>20</v>
      </c>
      <c r="N119" s="130" t="s">
        <v>272</v>
      </c>
      <c r="O119" s="130"/>
      <c r="P119" s="132">
        <v>41759</v>
      </c>
      <c r="Q119" s="130" t="s">
        <v>436</v>
      </c>
      <c r="R119" s="130"/>
      <c r="S119" s="130" t="s">
        <v>266</v>
      </c>
    </row>
    <row r="120" spans="1:19">
      <c r="A120" s="130" t="s">
        <v>262</v>
      </c>
      <c r="B120" s="130" t="s">
        <v>19</v>
      </c>
      <c r="C120" s="130" t="s">
        <v>309</v>
      </c>
      <c r="D120" s="130" t="s">
        <v>310</v>
      </c>
      <c r="E120" s="130" t="s">
        <v>311</v>
      </c>
      <c r="F120" s="130"/>
      <c r="G120" s="130" t="s">
        <v>499</v>
      </c>
      <c r="H120" s="130" t="s">
        <v>575</v>
      </c>
      <c r="I120" s="132">
        <v>41759</v>
      </c>
      <c r="J120" s="130" t="s">
        <v>393</v>
      </c>
      <c r="K120" s="130" t="s">
        <v>297</v>
      </c>
      <c r="L120" s="133">
        <v>28.02</v>
      </c>
      <c r="M120" s="130" t="s">
        <v>20</v>
      </c>
      <c r="N120" s="130" t="s">
        <v>272</v>
      </c>
      <c r="O120" s="130"/>
      <c r="P120" s="132">
        <v>41759</v>
      </c>
      <c r="Q120" s="130" t="s">
        <v>576</v>
      </c>
      <c r="R120" s="130"/>
      <c r="S120" s="130" t="s">
        <v>266</v>
      </c>
    </row>
    <row r="121" spans="1:19">
      <c r="A121" s="130" t="s">
        <v>262</v>
      </c>
      <c r="B121" s="130" t="s">
        <v>19</v>
      </c>
      <c r="C121" s="130" t="s">
        <v>309</v>
      </c>
      <c r="D121" s="130" t="s">
        <v>310</v>
      </c>
      <c r="E121" s="130" t="s">
        <v>311</v>
      </c>
      <c r="F121" s="130"/>
      <c r="G121" s="130" t="s">
        <v>499</v>
      </c>
      <c r="H121" s="130" t="s">
        <v>573</v>
      </c>
      <c r="I121" s="132">
        <v>41759</v>
      </c>
      <c r="J121" s="130" t="s">
        <v>393</v>
      </c>
      <c r="K121" s="130" t="s">
        <v>297</v>
      </c>
      <c r="L121" s="133">
        <v>0.1</v>
      </c>
      <c r="M121" s="130" t="s">
        <v>20</v>
      </c>
      <c r="N121" s="130" t="s">
        <v>272</v>
      </c>
      <c r="O121" s="130"/>
      <c r="P121" s="132">
        <v>41759</v>
      </c>
      <c r="Q121" s="130" t="s">
        <v>574</v>
      </c>
      <c r="R121" s="130"/>
      <c r="S121" s="130" t="s">
        <v>266</v>
      </c>
    </row>
    <row r="122" spans="1:19">
      <c r="A122" s="130" t="s">
        <v>262</v>
      </c>
      <c r="B122" s="130" t="s">
        <v>19</v>
      </c>
      <c r="C122" s="130" t="s">
        <v>309</v>
      </c>
      <c r="D122" s="130" t="s">
        <v>310</v>
      </c>
      <c r="E122" s="130" t="s">
        <v>311</v>
      </c>
      <c r="F122" s="130"/>
      <c r="G122" s="130" t="s">
        <v>499</v>
      </c>
      <c r="H122" s="130" t="s">
        <v>566</v>
      </c>
      <c r="I122" s="132">
        <v>41759</v>
      </c>
      <c r="J122" s="130" t="s">
        <v>393</v>
      </c>
      <c r="K122" s="130" t="s">
        <v>297</v>
      </c>
      <c r="L122" s="133">
        <v>115.58</v>
      </c>
      <c r="M122" s="130" t="s">
        <v>20</v>
      </c>
      <c r="N122" s="130" t="s">
        <v>272</v>
      </c>
      <c r="O122" s="130"/>
      <c r="P122" s="132">
        <v>41759</v>
      </c>
      <c r="Q122" s="130" t="s">
        <v>567</v>
      </c>
      <c r="R122" s="130"/>
      <c r="S122" s="130" t="s">
        <v>266</v>
      </c>
    </row>
    <row r="123" spans="1:19">
      <c r="A123" s="130" t="s">
        <v>262</v>
      </c>
      <c r="B123" s="130" t="s">
        <v>19</v>
      </c>
      <c r="C123" s="130" t="s">
        <v>309</v>
      </c>
      <c r="D123" s="130" t="s">
        <v>310</v>
      </c>
      <c r="E123" s="130" t="s">
        <v>311</v>
      </c>
      <c r="F123" s="130"/>
      <c r="G123" s="130" t="s">
        <v>499</v>
      </c>
      <c r="H123" s="130" t="s">
        <v>423</v>
      </c>
      <c r="I123" s="132">
        <v>41759</v>
      </c>
      <c r="J123" s="130" t="s">
        <v>393</v>
      </c>
      <c r="K123" s="130" t="s">
        <v>297</v>
      </c>
      <c r="L123" s="133">
        <v>0.09</v>
      </c>
      <c r="M123" s="130" t="s">
        <v>20</v>
      </c>
      <c r="N123" s="130" t="s">
        <v>272</v>
      </c>
      <c r="O123" s="130"/>
      <c r="P123" s="132">
        <v>41759</v>
      </c>
      <c r="Q123" s="130" t="s">
        <v>565</v>
      </c>
      <c r="R123" s="130"/>
      <c r="S123" s="130" t="s">
        <v>266</v>
      </c>
    </row>
    <row r="124" spans="1:19">
      <c r="A124" s="130" t="s">
        <v>262</v>
      </c>
      <c r="B124" s="130" t="s">
        <v>19</v>
      </c>
      <c r="C124" s="130" t="s">
        <v>309</v>
      </c>
      <c r="D124" s="130" t="s">
        <v>310</v>
      </c>
      <c r="E124" s="130" t="s">
        <v>311</v>
      </c>
      <c r="F124" s="130"/>
      <c r="G124" s="130" t="s">
        <v>499</v>
      </c>
      <c r="H124" s="130" t="s">
        <v>397</v>
      </c>
      <c r="I124" s="132">
        <v>41759</v>
      </c>
      <c r="J124" s="130" t="s">
        <v>393</v>
      </c>
      <c r="K124" s="130" t="s">
        <v>297</v>
      </c>
      <c r="L124" s="133">
        <v>0.39</v>
      </c>
      <c r="M124" s="130" t="s">
        <v>20</v>
      </c>
      <c r="N124" s="130" t="s">
        <v>272</v>
      </c>
      <c r="O124" s="130"/>
      <c r="P124" s="132">
        <v>41759</v>
      </c>
      <c r="Q124" s="130" t="s">
        <v>564</v>
      </c>
      <c r="R124" s="130"/>
      <c r="S124" s="130" t="s">
        <v>266</v>
      </c>
    </row>
    <row r="125" spans="1:19">
      <c r="A125" s="130" t="s">
        <v>262</v>
      </c>
      <c r="B125" s="130" t="s">
        <v>19</v>
      </c>
      <c r="C125" s="130" t="s">
        <v>309</v>
      </c>
      <c r="D125" s="130" t="s">
        <v>310</v>
      </c>
      <c r="E125" s="130" t="s">
        <v>311</v>
      </c>
      <c r="F125" s="130"/>
      <c r="G125" s="130" t="s">
        <v>499</v>
      </c>
      <c r="H125" s="130" t="s">
        <v>420</v>
      </c>
      <c r="I125" s="132">
        <v>41759</v>
      </c>
      <c r="J125" s="130" t="s">
        <v>393</v>
      </c>
      <c r="K125" s="130" t="s">
        <v>297</v>
      </c>
      <c r="L125" s="133">
        <v>1.22</v>
      </c>
      <c r="M125" s="130" t="s">
        <v>20</v>
      </c>
      <c r="N125" s="130" t="s">
        <v>272</v>
      </c>
      <c r="O125" s="130"/>
      <c r="P125" s="132">
        <v>41759</v>
      </c>
      <c r="Q125" s="130" t="s">
        <v>563</v>
      </c>
      <c r="R125" s="130"/>
      <c r="S125" s="130" t="s">
        <v>266</v>
      </c>
    </row>
    <row r="126" spans="1:19">
      <c r="A126" s="130" t="s">
        <v>262</v>
      </c>
      <c r="B126" s="130" t="s">
        <v>19</v>
      </c>
      <c r="C126" s="130" t="s">
        <v>309</v>
      </c>
      <c r="D126" s="130" t="s">
        <v>310</v>
      </c>
      <c r="E126" s="130" t="s">
        <v>311</v>
      </c>
      <c r="F126" s="130"/>
      <c r="G126" s="130" t="s">
        <v>499</v>
      </c>
      <c r="H126" s="130" t="s">
        <v>557</v>
      </c>
      <c r="I126" s="132">
        <v>41759</v>
      </c>
      <c r="J126" s="130" t="s">
        <v>393</v>
      </c>
      <c r="K126" s="130" t="s">
        <v>297</v>
      </c>
      <c r="L126" s="133">
        <v>0.54</v>
      </c>
      <c r="M126" s="130" t="s">
        <v>20</v>
      </c>
      <c r="N126" s="130" t="s">
        <v>272</v>
      </c>
      <c r="O126" s="130"/>
      <c r="P126" s="132">
        <v>41759</v>
      </c>
      <c r="Q126" s="130" t="s">
        <v>558</v>
      </c>
      <c r="R126" s="130"/>
      <c r="S126" s="130" t="s">
        <v>266</v>
      </c>
    </row>
    <row r="127" spans="1:19">
      <c r="A127" s="130" t="s">
        <v>262</v>
      </c>
      <c r="B127" s="130" t="s">
        <v>19</v>
      </c>
      <c r="C127" s="130" t="s">
        <v>309</v>
      </c>
      <c r="D127" s="130" t="s">
        <v>310</v>
      </c>
      <c r="E127" s="130" t="s">
        <v>311</v>
      </c>
      <c r="F127" s="130"/>
      <c r="G127" s="130" t="s">
        <v>499</v>
      </c>
      <c r="H127" s="130" t="s">
        <v>559</v>
      </c>
      <c r="I127" s="132">
        <v>41759</v>
      </c>
      <c r="J127" s="130" t="s">
        <v>393</v>
      </c>
      <c r="K127" s="130" t="s">
        <v>297</v>
      </c>
      <c r="L127" s="133">
        <v>0.01</v>
      </c>
      <c r="M127" s="130" t="s">
        <v>20</v>
      </c>
      <c r="N127" s="130" t="s">
        <v>272</v>
      </c>
      <c r="O127" s="130"/>
      <c r="P127" s="132">
        <v>41759</v>
      </c>
      <c r="Q127" s="130" t="s">
        <v>560</v>
      </c>
      <c r="R127" s="130"/>
      <c r="S127" s="130" t="s">
        <v>266</v>
      </c>
    </row>
    <row r="128" spans="1:19">
      <c r="A128" s="130" t="s">
        <v>262</v>
      </c>
      <c r="B128" s="130" t="s">
        <v>19</v>
      </c>
      <c r="C128" s="130" t="s">
        <v>309</v>
      </c>
      <c r="D128" s="130" t="s">
        <v>310</v>
      </c>
      <c r="E128" s="130" t="s">
        <v>311</v>
      </c>
      <c r="F128" s="130"/>
      <c r="G128" s="130" t="s">
        <v>499</v>
      </c>
      <c r="H128" s="130" t="s">
        <v>561</v>
      </c>
      <c r="I128" s="132">
        <v>41759</v>
      </c>
      <c r="J128" s="130" t="s">
        <v>393</v>
      </c>
      <c r="K128" s="130" t="s">
        <v>297</v>
      </c>
      <c r="L128" s="133">
        <v>9.52</v>
      </c>
      <c r="M128" s="130" t="s">
        <v>20</v>
      </c>
      <c r="N128" s="130" t="s">
        <v>272</v>
      </c>
      <c r="O128" s="130"/>
      <c r="P128" s="132">
        <v>41759</v>
      </c>
      <c r="Q128" s="130" t="s">
        <v>562</v>
      </c>
      <c r="R128" s="130"/>
      <c r="S128" s="130" t="s">
        <v>266</v>
      </c>
    </row>
    <row r="129" spans="1:19">
      <c r="A129" s="130" t="s">
        <v>262</v>
      </c>
      <c r="B129" s="130" t="s">
        <v>19</v>
      </c>
      <c r="C129" s="130" t="s">
        <v>309</v>
      </c>
      <c r="D129" s="130" t="s">
        <v>310</v>
      </c>
      <c r="E129" s="130" t="s">
        <v>311</v>
      </c>
      <c r="F129" s="130"/>
      <c r="G129" s="130" t="s">
        <v>499</v>
      </c>
      <c r="H129" s="130" t="s">
        <v>315</v>
      </c>
      <c r="I129" s="132">
        <v>41759</v>
      </c>
      <c r="J129" s="130" t="s">
        <v>393</v>
      </c>
      <c r="K129" s="130" t="s">
        <v>297</v>
      </c>
      <c r="L129" s="133">
        <v>0.4</v>
      </c>
      <c r="M129" s="130" t="s">
        <v>20</v>
      </c>
      <c r="N129" s="130" t="s">
        <v>272</v>
      </c>
      <c r="O129" s="130"/>
      <c r="P129" s="132">
        <v>41759</v>
      </c>
      <c r="Q129" s="130" t="s">
        <v>585</v>
      </c>
      <c r="R129" s="130"/>
      <c r="S129" s="130" t="s">
        <v>266</v>
      </c>
    </row>
    <row r="130" spans="1:19">
      <c r="A130" s="130" t="s">
        <v>262</v>
      </c>
      <c r="B130" s="130" t="s">
        <v>19</v>
      </c>
      <c r="C130" s="130" t="s">
        <v>309</v>
      </c>
      <c r="D130" s="130" t="s">
        <v>310</v>
      </c>
      <c r="E130" s="130" t="s">
        <v>311</v>
      </c>
      <c r="F130" s="130"/>
      <c r="G130" s="130" t="s">
        <v>499</v>
      </c>
      <c r="H130" s="130" t="s">
        <v>418</v>
      </c>
      <c r="I130" s="132">
        <v>41759</v>
      </c>
      <c r="J130" s="130" t="s">
        <v>393</v>
      </c>
      <c r="K130" s="130" t="s">
        <v>297</v>
      </c>
      <c r="L130" s="133">
        <v>0.8</v>
      </c>
      <c r="M130" s="130" t="s">
        <v>20</v>
      </c>
      <c r="N130" s="130" t="s">
        <v>272</v>
      </c>
      <c r="O130" s="130"/>
      <c r="P130" s="132">
        <v>41759</v>
      </c>
      <c r="Q130" s="130" t="s">
        <v>508</v>
      </c>
      <c r="R130" s="130"/>
      <c r="S130" s="130" t="s">
        <v>266</v>
      </c>
    </row>
    <row r="131" spans="1:19">
      <c r="A131" s="130" t="s">
        <v>262</v>
      </c>
      <c r="B131" s="130" t="s">
        <v>19</v>
      </c>
      <c r="C131" s="130" t="s">
        <v>309</v>
      </c>
      <c r="D131" s="130" t="s">
        <v>310</v>
      </c>
      <c r="E131" s="130" t="s">
        <v>311</v>
      </c>
      <c r="F131" s="130"/>
      <c r="G131" s="130" t="s">
        <v>499</v>
      </c>
      <c r="H131" s="130" t="s">
        <v>317</v>
      </c>
      <c r="I131" s="132">
        <v>41759</v>
      </c>
      <c r="J131" s="130" t="s">
        <v>393</v>
      </c>
      <c r="K131" s="130" t="s">
        <v>297</v>
      </c>
      <c r="L131" s="133">
        <v>0.8</v>
      </c>
      <c r="M131" s="130" t="s">
        <v>20</v>
      </c>
      <c r="N131" s="130" t="s">
        <v>271</v>
      </c>
      <c r="O131" s="130"/>
      <c r="P131" s="132">
        <v>41759</v>
      </c>
      <c r="Q131" s="130" t="s">
        <v>508</v>
      </c>
      <c r="R131" s="130"/>
      <c r="S131" s="130" t="s">
        <v>266</v>
      </c>
    </row>
    <row r="132" spans="1:19">
      <c r="A132" s="130" t="s">
        <v>262</v>
      </c>
      <c r="B132" s="130" t="s">
        <v>19</v>
      </c>
      <c r="C132" s="130" t="s">
        <v>309</v>
      </c>
      <c r="D132" s="130" t="s">
        <v>310</v>
      </c>
      <c r="E132" s="130" t="s">
        <v>311</v>
      </c>
      <c r="F132" s="130"/>
      <c r="G132" s="130" t="s">
        <v>499</v>
      </c>
      <c r="H132" s="130" t="s">
        <v>320</v>
      </c>
      <c r="I132" s="132">
        <v>41759</v>
      </c>
      <c r="J132" s="130" t="s">
        <v>393</v>
      </c>
      <c r="K132" s="130" t="s">
        <v>297</v>
      </c>
      <c r="L132" s="133">
        <v>705.95</v>
      </c>
      <c r="M132" s="130" t="s">
        <v>20</v>
      </c>
      <c r="N132" s="130" t="s">
        <v>271</v>
      </c>
      <c r="O132" s="130"/>
      <c r="P132" s="132">
        <v>41759</v>
      </c>
      <c r="Q132" s="130" t="s">
        <v>571</v>
      </c>
      <c r="R132" s="130"/>
      <c r="S132" s="130" t="s">
        <v>266</v>
      </c>
    </row>
    <row r="133" spans="1:19">
      <c r="A133" s="130" t="s">
        <v>262</v>
      </c>
      <c r="B133" s="130" t="s">
        <v>19</v>
      </c>
      <c r="C133" s="130" t="s">
        <v>309</v>
      </c>
      <c r="D133" s="130" t="s">
        <v>310</v>
      </c>
      <c r="E133" s="130" t="s">
        <v>311</v>
      </c>
      <c r="F133" s="130"/>
      <c r="G133" s="130" t="s">
        <v>499</v>
      </c>
      <c r="H133" s="130" t="s">
        <v>319</v>
      </c>
      <c r="I133" s="132">
        <v>41759</v>
      </c>
      <c r="J133" s="130" t="s">
        <v>393</v>
      </c>
      <c r="K133" s="130" t="s">
        <v>297</v>
      </c>
      <c r="L133" s="133">
        <v>2.1</v>
      </c>
      <c r="M133" s="130" t="s">
        <v>20</v>
      </c>
      <c r="N133" s="130" t="s">
        <v>271</v>
      </c>
      <c r="O133" s="130"/>
      <c r="P133" s="132">
        <v>41759</v>
      </c>
      <c r="Q133" s="130" t="s">
        <v>570</v>
      </c>
      <c r="R133" s="130"/>
      <c r="S133" s="130" t="s">
        <v>266</v>
      </c>
    </row>
    <row r="134" spans="1:19">
      <c r="A134" s="130" t="s">
        <v>262</v>
      </c>
      <c r="B134" s="130" t="s">
        <v>19</v>
      </c>
      <c r="C134" s="130" t="s">
        <v>309</v>
      </c>
      <c r="D134" s="130" t="s">
        <v>310</v>
      </c>
      <c r="E134" s="130" t="s">
        <v>311</v>
      </c>
      <c r="F134" s="130"/>
      <c r="G134" s="130" t="s">
        <v>499</v>
      </c>
      <c r="H134" s="130" t="s">
        <v>318</v>
      </c>
      <c r="I134" s="132">
        <v>41759</v>
      </c>
      <c r="J134" s="130" t="s">
        <v>393</v>
      </c>
      <c r="K134" s="130" t="s">
        <v>297</v>
      </c>
      <c r="L134" s="133">
        <v>18.2</v>
      </c>
      <c r="M134" s="130" t="s">
        <v>20</v>
      </c>
      <c r="N134" s="130" t="s">
        <v>271</v>
      </c>
      <c r="O134" s="130"/>
      <c r="P134" s="132">
        <v>41759</v>
      </c>
      <c r="Q134" s="130" t="s">
        <v>572</v>
      </c>
      <c r="R134" s="130"/>
      <c r="S134" s="130" t="s">
        <v>266</v>
      </c>
    </row>
    <row r="135" spans="1:19">
      <c r="A135" s="130" t="s">
        <v>262</v>
      </c>
      <c r="B135" s="130" t="s">
        <v>19</v>
      </c>
      <c r="C135" s="130" t="s">
        <v>309</v>
      </c>
      <c r="D135" s="130" t="s">
        <v>310</v>
      </c>
      <c r="E135" s="130" t="s">
        <v>311</v>
      </c>
      <c r="F135" s="130"/>
      <c r="G135" s="130" t="s">
        <v>591</v>
      </c>
      <c r="H135" s="130" t="s">
        <v>296</v>
      </c>
      <c r="I135" s="132">
        <v>41759</v>
      </c>
      <c r="J135" s="130" t="s">
        <v>393</v>
      </c>
      <c r="K135" s="130" t="s">
        <v>297</v>
      </c>
      <c r="L135" s="133">
        <v>128.1</v>
      </c>
      <c r="M135" s="130" t="s">
        <v>20</v>
      </c>
      <c r="N135" s="130" t="s">
        <v>271</v>
      </c>
      <c r="O135" s="130"/>
      <c r="P135" s="132">
        <v>41759</v>
      </c>
      <c r="Q135" s="130" t="s">
        <v>592</v>
      </c>
      <c r="R135" s="130"/>
      <c r="S135" s="130" t="s">
        <v>266</v>
      </c>
    </row>
    <row r="136" spans="1:19">
      <c r="A136" s="130" t="s">
        <v>262</v>
      </c>
      <c r="B136" s="130" t="s">
        <v>19</v>
      </c>
      <c r="C136" s="130" t="s">
        <v>309</v>
      </c>
      <c r="D136" s="130" t="s">
        <v>310</v>
      </c>
      <c r="E136" s="130" t="s">
        <v>311</v>
      </c>
      <c r="F136" s="130"/>
      <c r="G136" s="130" t="s">
        <v>593</v>
      </c>
      <c r="H136" s="130" t="s">
        <v>296</v>
      </c>
      <c r="I136" s="132">
        <v>41759</v>
      </c>
      <c r="J136" s="130" t="s">
        <v>393</v>
      </c>
      <c r="K136" s="130" t="s">
        <v>297</v>
      </c>
      <c r="L136" s="133">
        <v>7.14</v>
      </c>
      <c r="M136" s="130" t="s">
        <v>20</v>
      </c>
      <c r="N136" s="130" t="s">
        <v>271</v>
      </c>
      <c r="O136" s="130"/>
      <c r="P136" s="132">
        <v>41759</v>
      </c>
      <c r="Q136" s="130" t="s">
        <v>594</v>
      </c>
      <c r="R136" s="130"/>
      <c r="S136" s="130" t="s">
        <v>266</v>
      </c>
    </row>
    <row r="137" spans="1:19">
      <c r="A137" s="130" t="s">
        <v>262</v>
      </c>
      <c r="B137" s="130" t="s">
        <v>19</v>
      </c>
      <c r="C137" s="130" t="s">
        <v>309</v>
      </c>
      <c r="D137" s="130" t="s">
        <v>310</v>
      </c>
      <c r="E137" s="130" t="s">
        <v>311</v>
      </c>
      <c r="F137" s="130"/>
      <c r="G137" s="130" t="s">
        <v>595</v>
      </c>
      <c r="H137" s="130" t="s">
        <v>354</v>
      </c>
      <c r="I137" s="132">
        <v>41774</v>
      </c>
      <c r="J137" s="130" t="s">
        <v>578</v>
      </c>
      <c r="K137" s="130" t="s">
        <v>297</v>
      </c>
      <c r="L137" s="133">
        <v>-11298.32</v>
      </c>
      <c r="M137" s="130" t="s">
        <v>20</v>
      </c>
      <c r="N137" s="130" t="s">
        <v>391</v>
      </c>
      <c r="O137" s="130"/>
      <c r="P137" s="132">
        <v>41759</v>
      </c>
      <c r="Q137" s="130"/>
      <c r="R137" s="130"/>
      <c r="S137" s="130" t="s">
        <v>266</v>
      </c>
    </row>
    <row r="138" spans="1:19">
      <c r="A138" s="130" t="s">
        <v>262</v>
      </c>
      <c r="B138" s="130" t="s">
        <v>19</v>
      </c>
      <c r="C138" s="130" t="s">
        <v>309</v>
      </c>
      <c r="D138" s="130" t="s">
        <v>310</v>
      </c>
      <c r="E138" s="130" t="s">
        <v>311</v>
      </c>
      <c r="F138" s="130"/>
      <c r="G138" s="130" t="s">
        <v>596</v>
      </c>
      <c r="H138" s="130" t="s">
        <v>393</v>
      </c>
      <c r="I138" s="132">
        <v>41744</v>
      </c>
      <c r="J138" s="130" t="s">
        <v>393</v>
      </c>
      <c r="K138" s="130" t="s">
        <v>297</v>
      </c>
      <c r="L138" s="133">
        <v>-60.15</v>
      </c>
      <c r="M138" s="130" t="s">
        <v>20</v>
      </c>
      <c r="N138" s="130" t="s">
        <v>392</v>
      </c>
      <c r="O138" s="130"/>
      <c r="P138" s="132">
        <v>41744</v>
      </c>
      <c r="Q138" s="130"/>
      <c r="R138" s="130"/>
      <c r="S138" s="130" t="s">
        <v>266</v>
      </c>
    </row>
    <row r="139" spans="1:19">
      <c r="A139" s="130" t="s">
        <v>262</v>
      </c>
      <c r="B139" s="130" t="s">
        <v>19</v>
      </c>
      <c r="C139" s="130" t="s">
        <v>309</v>
      </c>
      <c r="D139" s="130" t="s">
        <v>310</v>
      </c>
      <c r="E139" s="130" t="s">
        <v>311</v>
      </c>
      <c r="F139" s="130"/>
      <c r="G139" s="130" t="s">
        <v>609</v>
      </c>
      <c r="H139" s="130" t="s">
        <v>295</v>
      </c>
      <c r="I139" s="132">
        <v>41805</v>
      </c>
      <c r="J139" s="130" t="s">
        <v>577</v>
      </c>
      <c r="K139" s="130" t="s">
        <v>297</v>
      </c>
      <c r="L139" s="133">
        <v>121.13</v>
      </c>
      <c r="M139" s="130" t="s">
        <v>20</v>
      </c>
      <c r="N139" s="130" t="s">
        <v>269</v>
      </c>
      <c r="O139" s="130"/>
      <c r="P139" s="132">
        <v>41759</v>
      </c>
      <c r="Q139" s="130"/>
      <c r="R139" s="130" t="s">
        <v>610</v>
      </c>
      <c r="S139" s="130" t="s">
        <v>266</v>
      </c>
    </row>
    <row r="140" spans="1:19">
      <c r="A140" s="130" t="s">
        <v>262</v>
      </c>
      <c r="B140" s="130" t="s">
        <v>19</v>
      </c>
      <c r="C140" s="130" t="s">
        <v>309</v>
      </c>
      <c r="D140" s="130" t="s">
        <v>310</v>
      </c>
      <c r="E140" s="130" t="s">
        <v>311</v>
      </c>
      <c r="F140" s="130"/>
      <c r="G140" s="130" t="s">
        <v>597</v>
      </c>
      <c r="H140" s="130" t="s">
        <v>390</v>
      </c>
      <c r="I140" s="132">
        <v>41744</v>
      </c>
      <c r="J140" s="130" t="s">
        <v>393</v>
      </c>
      <c r="K140" s="130" t="s">
        <v>297</v>
      </c>
      <c r="L140" s="133">
        <v>-8276.7000000000007</v>
      </c>
      <c r="M140" s="130" t="s">
        <v>20</v>
      </c>
      <c r="N140" s="130" t="s">
        <v>267</v>
      </c>
      <c r="O140" s="130"/>
      <c r="P140" s="132">
        <v>41759</v>
      </c>
      <c r="Q140" s="130"/>
      <c r="R140" s="130"/>
      <c r="S140" s="130" t="s">
        <v>266</v>
      </c>
    </row>
    <row r="141" spans="1:19">
      <c r="A141" s="130" t="s">
        <v>262</v>
      </c>
      <c r="B141" s="130" t="s">
        <v>19</v>
      </c>
      <c r="C141" s="130" t="s">
        <v>309</v>
      </c>
      <c r="D141" s="130" t="s">
        <v>310</v>
      </c>
      <c r="E141" s="130" t="s">
        <v>311</v>
      </c>
      <c r="F141" s="130"/>
      <c r="G141" s="130" t="s">
        <v>598</v>
      </c>
      <c r="H141" s="130" t="s">
        <v>393</v>
      </c>
      <c r="I141" s="132">
        <v>41744</v>
      </c>
      <c r="J141" s="130" t="s">
        <v>393</v>
      </c>
      <c r="K141" s="130" t="s">
        <v>297</v>
      </c>
      <c r="L141" s="133">
        <v>-484.41</v>
      </c>
      <c r="M141" s="130" t="s">
        <v>20</v>
      </c>
      <c r="N141" s="130" t="s">
        <v>265</v>
      </c>
      <c r="O141" s="130"/>
      <c r="P141" s="132">
        <v>41744</v>
      </c>
      <c r="Q141" s="130"/>
      <c r="R141" s="130"/>
      <c r="S141" s="130" t="s">
        <v>266</v>
      </c>
    </row>
    <row r="142" spans="1:19">
      <c r="A142" s="130" t="s">
        <v>262</v>
      </c>
      <c r="B142" s="130" t="s">
        <v>19</v>
      </c>
      <c r="C142" s="130" t="s">
        <v>309</v>
      </c>
      <c r="D142" s="130" t="s">
        <v>310</v>
      </c>
      <c r="E142" s="130" t="s">
        <v>311</v>
      </c>
      <c r="F142" s="130"/>
      <c r="G142" s="130" t="s">
        <v>598</v>
      </c>
      <c r="H142" s="130" t="s">
        <v>577</v>
      </c>
      <c r="I142" s="132">
        <v>41744</v>
      </c>
      <c r="J142" s="130" t="s">
        <v>393</v>
      </c>
      <c r="K142" s="130" t="s">
        <v>297</v>
      </c>
      <c r="L142" s="133">
        <v>8276.7000000000007</v>
      </c>
      <c r="M142" s="130" t="s">
        <v>20</v>
      </c>
      <c r="N142" s="130" t="s">
        <v>267</v>
      </c>
      <c r="O142" s="130"/>
      <c r="P142" s="132">
        <v>41744</v>
      </c>
      <c r="Q142" s="130"/>
      <c r="R142" s="130"/>
      <c r="S142" s="130" t="s">
        <v>266</v>
      </c>
    </row>
    <row r="143" spans="1:19">
      <c r="A143" s="130" t="s">
        <v>262</v>
      </c>
      <c r="B143" s="130" t="s">
        <v>19</v>
      </c>
      <c r="C143" s="130" t="s">
        <v>309</v>
      </c>
      <c r="D143" s="130" t="s">
        <v>310</v>
      </c>
      <c r="E143" s="130" t="s">
        <v>311</v>
      </c>
      <c r="F143" s="130"/>
      <c r="G143" s="130" t="s">
        <v>599</v>
      </c>
      <c r="H143" s="130" t="s">
        <v>393</v>
      </c>
      <c r="I143" s="132">
        <v>41744</v>
      </c>
      <c r="J143" s="130" t="s">
        <v>393</v>
      </c>
      <c r="K143" s="130" t="s">
        <v>297</v>
      </c>
      <c r="L143" s="133">
        <v>-1948.07</v>
      </c>
      <c r="M143" s="130" t="s">
        <v>20</v>
      </c>
      <c r="N143" s="130" t="s">
        <v>269</v>
      </c>
      <c r="O143" s="130"/>
      <c r="P143" s="132">
        <v>41744</v>
      </c>
      <c r="Q143" s="130"/>
      <c r="R143" s="130"/>
      <c r="S143" s="130" t="s">
        <v>266</v>
      </c>
    </row>
    <row r="144" spans="1:19">
      <c r="A144" s="130" t="s">
        <v>262</v>
      </c>
      <c r="B144" s="130" t="s">
        <v>19</v>
      </c>
      <c r="C144" s="130" t="s">
        <v>309</v>
      </c>
      <c r="D144" s="130" t="s">
        <v>310</v>
      </c>
      <c r="E144" s="130" t="s">
        <v>311</v>
      </c>
      <c r="F144" s="130"/>
      <c r="G144" s="130" t="s">
        <v>600</v>
      </c>
      <c r="H144" s="130" t="s">
        <v>393</v>
      </c>
      <c r="I144" s="132">
        <v>41744</v>
      </c>
      <c r="J144" s="130" t="s">
        <v>393</v>
      </c>
      <c r="K144" s="130" t="s">
        <v>297</v>
      </c>
      <c r="L144" s="133">
        <v>-1144.68</v>
      </c>
      <c r="M144" s="130" t="s">
        <v>20</v>
      </c>
      <c r="N144" s="130" t="s">
        <v>270</v>
      </c>
      <c r="O144" s="130"/>
      <c r="P144" s="132">
        <v>41744</v>
      </c>
      <c r="Q144" s="130"/>
      <c r="R144" s="130"/>
      <c r="S144" s="130" t="s">
        <v>266</v>
      </c>
    </row>
    <row r="145" spans="1:19">
      <c r="A145" s="134"/>
      <c r="B145" s="134"/>
      <c r="C145" s="134"/>
      <c r="D145" s="134"/>
      <c r="E145" s="134"/>
      <c r="F145" s="134"/>
      <c r="G145" s="134"/>
      <c r="H145" s="134"/>
      <c r="I145" s="135"/>
      <c r="J145" s="134"/>
      <c r="K145" s="134"/>
      <c r="L145" s="129">
        <v>-11298.32</v>
      </c>
      <c r="M145" s="134"/>
      <c r="N145" s="134"/>
      <c r="O145" s="134"/>
      <c r="P145" s="135"/>
      <c r="Q145" s="134"/>
      <c r="R145" s="134"/>
      <c r="S145" s="134"/>
    </row>
    <row r="146" spans="1:19">
      <c r="A146" s="134"/>
      <c r="B146" s="134"/>
      <c r="C146" s="134"/>
      <c r="D146" s="134"/>
      <c r="E146" s="134"/>
      <c r="F146" s="134"/>
      <c r="G146" s="134"/>
      <c r="H146" s="134"/>
      <c r="I146" s="135"/>
      <c r="J146" s="134"/>
      <c r="K146" s="134"/>
      <c r="L146" s="129">
        <v>-42568.13</v>
      </c>
      <c r="M146" s="134"/>
      <c r="N146" s="134"/>
      <c r="O146" s="134"/>
      <c r="P146" s="135"/>
      <c r="Q146" s="134"/>
      <c r="R146" s="134"/>
      <c r="S146" s="134"/>
    </row>
  </sheetData>
  <autoFilter ref="A1:S5"/>
  <pageMargins left="0.75" right="0.75" top="1" bottom="1" header="0.5" footer="0.5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Q25"/>
  <sheetViews>
    <sheetView tabSelected="1" workbookViewId="0">
      <selection activeCell="M3" sqref="M3"/>
    </sheetView>
  </sheetViews>
  <sheetFormatPr defaultRowHeight="12.75"/>
  <cols>
    <col min="1" max="1" width="21.85546875" style="4" bestFit="1" customWidth="1"/>
    <col min="2" max="2" width="6.5703125" style="4" customWidth="1"/>
    <col min="3" max="4" width="25.28515625" style="4" bestFit="1" customWidth="1"/>
    <col min="5" max="5" width="15.7109375" style="4" customWidth="1"/>
    <col min="6" max="6" width="10.140625" style="4" bestFit="1" customWidth="1"/>
    <col min="7" max="7" width="6.140625" style="4" customWidth="1"/>
    <col min="8" max="8" width="15.140625" style="4" bestFit="1" customWidth="1"/>
    <col min="9" max="9" width="6.42578125" style="4" customWidth="1"/>
    <col min="10" max="10" width="6.140625" style="4" customWidth="1"/>
    <col min="11" max="11" width="10" style="109" customWidth="1"/>
    <col min="12" max="12" width="9.5703125" style="109" customWidth="1"/>
    <col min="13" max="13" width="11.5703125" style="109" customWidth="1"/>
    <col min="14" max="16" width="11.28515625" style="110" customWidth="1"/>
    <col min="17" max="17" width="36" style="111" bestFit="1" customWidth="1"/>
    <col min="18" max="16384" width="9.140625" style="4"/>
  </cols>
  <sheetData>
    <row r="1" spans="1:17">
      <c r="A1" s="26" t="s">
        <v>67</v>
      </c>
    </row>
    <row r="3" spans="1:17" s="140" customFormat="1" ht="15">
      <c r="A3" s="136" t="s">
        <v>282</v>
      </c>
      <c r="B3" s="137" t="s">
        <v>283</v>
      </c>
      <c r="C3" s="137" t="s">
        <v>277</v>
      </c>
      <c r="D3" s="137" t="s">
        <v>276</v>
      </c>
      <c r="E3" s="137" t="s">
        <v>64</v>
      </c>
      <c r="F3" s="137" t="s">
        <v>284</v>
      </c>
      <c r="G3" s="137" t="s">
        <v>285</v>
      </c>
      <c r="H3" s="137" t="s">
        <v>286</v>
      </c>
      <c r="I3" s="137" t="s">
        <v>287</v>
      </c>
      <c r="J3" s="137" t="s">
        <v>288</v>
      </c>
      <c r="K3" s="138" t="s">
        <v>601</v>
      </c>
      <c r="L3" s="138" t="s">
        <v>602</v>
      </c>
      <c r="M3" s="138" t="s">
        <v>604</v>
      </c>
      <c r="N3" s="139" t="s">
        <v>606</v>
      </c>
      <c r="O3" s="139" t="s">
        <v>603</v>
      </c>
      <c r="P3" s="139" t="s">
        <v>605</v>
      </c>
      <c r="Q3" s="139" t="s">
        <v>607</v>
      </c>
    </row>
    <row r="4" spans="1:17">
      <c r="A4" s="113" t="s">
        <v>362</v>
      </c>
      <c r="B4" s="114" t="s">
        <v>363</v>
      </c>
      <c r="C4" s="114" t="s">
        <v>394</v>
      </c>
      <c r="D4" s="114" t="s">
        <v>395</v>
      </c>
      <c r="E4" s="114" t="s">
        <v>396</v>
      </c>
      <c r="F4" s="115">
        <v>41701</v>
      </c>
      <c r="G4" s="114" t="s">
        <v>397</v>
      </c>
      <c r="H4" s="114" t="s">
        <v>290</v>
      </c>
      <c r="I4" s="114" t="s">
        <v>373</v>
      </c>
      <c r="J4" s="114" t="s">
        <v>292</v>
      </c>
      <c r="K4" s="122">
        <v>5112</v>
      </c>
      <c r="L4" s="122">
        <v>-6</v>
      </c>
      <c r="M4" s="122">
        <v>5106</v>
      </c>
      <c r="N4" s="119">
        <v>34787.93</v>
      </c>
      <c r="O4" s="119">
        <v>-37.840000000000003</v>
      </c>
      <c r="P4" s="119">
        <v>2688.59</v>
      </c>
      <c r="Q4" s="119">
        <v>32061.5</v>
      </c>
    </row>
    <row r="5" spans="1:17">
      <c r="A5" s="116" t="s">
        <v>362</v>
      </c>
      <c r="B5" s="117" t="s">
        <v>363</v>
      </c>
      <c r="C5" s="117" t="s">
        <v>289</v>
      </c>
      <c r="D5" s="117" t="s">
        <v>371</v>
      </c>
      <c r="E5" s="117" t="s">
        <v>398</v>
      </c>
      <c r="F5" s="118">
        <v>40994</v>
      </c>
      <c r="G5" s="117" t="s">
        <v>397</v>
      </c>
      <c r="H5" s="117" t="s">
        <v>290</v>
      </c>
      <c r="I5" s="117" t="s">
        <v>291</v>
      </c>
      <c r="J5" s="117" t="s">
        <v>292</v>
      </c>
      <c r="K5" s="123">
        <v>6</v>
      </c>
      <c r="L5" s="123">
        <v>-2</v>
      </c>
      <c r="M5" s="123">
        <v>4</v>
      </c>
      <c r="N5" s="120">
        <v>54.35</v>
      </c>
      <c r="O5" s="120">
        <v>-17.62</v>
      </c>
      <c r="P5" s="120">
        <v>4.2300000000000004</v>
      </c>
      <c r="Q5" s="120">
        <v>32.5</v>
      </c>
    </row>
    <row r="6" spans="1:17">
      <c r="A6" s="113" t="s">
        <v>362</v>
      </c>
      <c r="B6" s="114" t="s">
        <v>363</v>
      </c>
      <c r="C6" s="114" t="s">
        <v>289</v>
      </c>
      <c r="D6" s="114" t="s">
        <v>367</v>
      </c>
      <c r="E6" s="114" t="s">
        <v>399</v>
      </c>
      <c r="F6" s="115">
        <v>40694</v>
      </c>
      <c r="G6" s="114" t="s">
        <v>397</v>
      </c>
      <c r="H6" s="114" t="s">
        <v>290</v>
      </c>
      <c r="I6" s="114" t="s">
        <v>291</v>
      </c>
      <c r="J6" s="114" t="s">
        <v>292</v>
      </c>
      <c r="K6" s="122">
        <v>12</v>
      </c>
      <c r="L6" s="122">
        <v>0</v>
      </c>
      <c r="M6" s="122">
        <v>12</v>
      </c>
      <c r="N6" s="119">
        <v>94.8</v>
      </c>
      <c r="O6" s="119">
        <v>0</v>
      </c>
      <c r="P6" s="119">
        <v>11.44</v>
      </c>
      <c r="Q6" s="119">
        <v>83.36</v>
      </c>
    </row>
    <row r="7" spans="1:17">
      <c r="A7" s="116" t="s">
        <v>362</v>
      </c>
      <c r="B7" s="117" t="s">
        <v>363</v>
      </c>
      <c r="C7" s="117" t="s">
        <v>289</v>
      </c>
      <c r="D7" s="117" t="s">
        <v>372</v>
      </c>
      <c r="E7" s="117" t="s">
        <v>400</v>
      </c>
      <c r="F7" s="118">
        <v>40540</v>
      </c>
      <c r="G7" s="117" t="s">
        <v>397</v>
      </c>
      <c r="H7" s="117" t="s">
        <v>290</v>
      </c>
      <c r="I7" s="117" t="s">
        <v>291</v>
      </c>
      <c r="J7" s="117" t="s">
        <v>292</v>
      </c>
      <c r="K7" s="123">
        <v>11</v>
      </c>
      <c r="L7" s="123">
        <v>0</v>
      </c>
      <c r="M7" s="123">
        <v>11</v>
      </c>
      <c r="N7" s="120">
        <v>104.93</v>
      </c>
      <c r="O7" s="120">
        <v>0</v>
      </c>
      <c r="P7" s="120">
        <v>10.33</v>
      </c>
      <c r="Q7" s="120">
        <v>94.6</v>
      </c>
    </row>
    <row r="8" spans="1:17">
      <c r="A8" s="113" t="s">
        <v>362</v>
      </c>
      <c r="B8" s="114" t="s">
        <v>363</v>
      </c>
      <c r="C8" s="114" t="s">
        <v>289</v>
      </c>
      <c r="D8" s="114" t="s">
        <v>368</v>
      </c>
      <c r="E8" s="114" t="s">
        <v>401</v>
      </c>
      <c r="F8" s="115">
        <v>40673</v>
      </c>
      <c r="G8" s="114" t="s">
        <v>397</v>
      </c>
      <c r="H8" s="114" t="s">
        <v>290</v>
      </c>
      <c r="I8" s="114" t="s">
        <v>291</v>
      </c>
      <c r="J8" s="114" t="s">
        <v>292</v>
      </c>
      <c r="K8" s="122">
        <v>16</v>
      </c>
      <c r="L8" s="122">
        <v>-11</v>
      </c>
      <c r="M8" s="122">
        <v>5</v>
      </c>
      <c r="N8" s="119">
        <v>125.84</v>
      </c>
      <c r="O8" s="119">
        <v>-79.260000000000005</v>
      </c>
      <c r="P8" s="119">
        <v>14.92</v>
      </c>
      <c r="Q8" s="119">
        <v>31.66</v>
      </c>
    </row>
    <row r="9" spans="1:17">
      <c r="A9" s="116" t="s">
        <v>362</v>
      </c>
      <c r="B9" s="117" t="s">
        <v>363</v>
      </c>
      <c r="C9" s="117" t="s">
        <v>289</v>
      </c>
      <c r="D9" s="117" t="s">
        <v>370</v>
      </c>
      <c r="E9" s="117" t="s">
        <v>402</v>
      </c>
      <c r="F9" s="118">
        <v>41232</v>
      </c>
      <c r="G9" s="117" t="s">
        <v>397</v>
      </c>
      <c r="H9" s="117" t="s">
        <v>290</v>
      </c>
      <c r="I9" s="117" t="s">
        <v>373</v>
      </c>
      <c r="J9" s="117" t="s">
        <v>292</v>
      </c>
      <c r="K9" s="123">
        <v>63</v>
      </c>
      <c r="L9" s="123">
        <v>-2</v>
      </c>
      <c r="M9" s="123">
        <v>61</v>
      </c>
      <c r="N9" s="120">
        <v>489.03</v>
      </c>
      <c r="O9" s="120">
        <v>-14</v>
      </c>
      <c r="P9" s="120">
        <v>53.36</v>
      </c>
      <c r="Q9" s="120">
        <v>421.67</v>
      </c>
    </row>
    <row r="10" spans="1:17">
      <c r="A10" s="113" t="s">
        <v>362</v>
      </c>
      <c r="B10" s="114" t="s">
        <v>363</v>
      </c>
      <c r="C10" s="114" t="s">
        <v>289</v>
      </c>
      <c r="D10" s="114" t="s">
        <v>365</v>
      </c>
      <c r="E10" s="114" t="s">
        <v>403</v>
      </c>
      <c r="F10" s="115">
        <v>40091</v>
      </c>
      <c r="G10" s="114" t="s">
        <v>397</v>
      </c>
      <c r="H10" s="114" t="s">
        <v>290</v>
      </c>
      <c r="I10" s="114" t="s">
        <v>291</v>
      </c>
      <c r="J10" s="114" t="s">
        <v>292</v>
      </c>
      <c r="K10" s="122">
        <v>1</v>
      </c>
      <c r="L10" s="122">
        <v>-3</v>
      </c>
      <c r="M10" s="122">
        <v>-2</v>
      </c>
      <c r="N10" s="119">
        <v>8.92</v>
      </c>
      <c r="O10" s="119">
        <v>-26.46</v>
      </c>
      <c r="P10" s="119">
        <v>0.92</v>
      </c>
      <c r="Q10" s="119">
        <v>-18.46</v>
      </c>
    </row>
    <row r="11" spans="1:17">
      <c r="A11" s="116" t="s">
        <v>362</v>
      </c>
      <c r="B11" s="117" t="s">
        <v>363</v>
      </c>
      <c r="C11" s="117" t="s">
        <v>289</v>
      </c>
      <c r="D11" s="117" t="s">
        <v>374</v>
      </c>
      <c r="E11" s="117" t="s">
        <v>404</v>
      </c>
      <c r="F11" s="118">
        <v>41359</v>
      </c>
      <c r="G11" s="117" t="s">
        <v>397</v>
      </c>
      <c r="H11" s="117" t="s">
        <v>290</v>
      </c>
      <c r="I11" s="117" t="s">
        <v>375</v>
      </c>
      <c r="J11" s="117" t="s">
        <v>376</v>
      </c>
      <c r="K11" s="123">
        <v>0</v>
      </c>
      <c r="L11" s="123">
        <v>-41</v>
      </c>
      <c r="M11" s="123">
        <v>-41</v>
      </c>
      <c r="N11" s="120">
        <v>0</v>
      </c>
      <c r="O11" s="120">
        <v>-297.25</v>
      </c>
      <c r="P11" s="120">
        <v>0</v>
      </c>
      <c r="Q11" s="120">
        <v>-297.25</v>
      </c>
    </row>
    <row r="12" spans="1:17">
      <c r="A12" s="113" t="s">
        <v>362</v>
      </c>
      <c r="B12" s="114" t="s">
        <v>363</v>
      </c>
      <c r="C12" s="114" t="s">
        <v>289</v>
      </c>
      <c r="D12" s="114" t="s">
        <v>366</v>
      </c>
      <c r="E12" s="114" t="s">
        <v>405</v>
      </c>
      <c r="F12" s="115">
        <v>40210</v>
      </c>
      <c r="G12" s="114" t="s">
        <v>397</v>
      </c>
      <c r="H12" s="114" t="s">
        <v>290</v>
      </c>
      <c r="I12" s="114" t="s">
        <v>291</v>
      </c>
      <c r="J12" s="114" t="s">
        <v>292</v>
      </c>
      <c r="K12" s="122">
        <v>0</v>
      </c>
      <c r="L12" s="122">
        <v>-9</v>
      </c>
      <c r="M12" s="122">
        <v>-9</v>
      </c>
      <c r="N12" s="119">
        <v>0</v>
      </c>
      <c r="O12" s="119">
        <v>-68.22</v>
      </c>
      <c r="P12" s="119">
        <v>0</v>
      </c>
      <c r="Q12" s="119">
        <v>-68.22</v>
      </c>
    </row>
    <row r="13" spans="1:17">
      <c r="A13" s="116" t="s">
        <v>362</v>
      </c>
      <c r="B13" s="117" t="s">
        <v>363</v>
      </c>
      <c r="C13" s="117" t="s">
        <v>289</v>
      </c>
      <c r="D13" s="117" t="s">
        <v>377</v>
      </c>
      <c r="E13" s="117" t="s">
        <v>406</v>
      </c>
      <c r="F13" s="118">
        <v>40729</v>
      </c>
      <c r="G13" s="117" t="s">
        <v>397</v>
      </c>
      <c r="H13" s="117" t="s">
        <v>290</v>
      </c>
      <c r="I13" s="117" t="s">
        <v>291</v>
      </c>
      <c r="J13" s="117" t="s">
        <v>292</v>
      </c>
      <c r="K13" s="123">
        <v>10</v>
      </c>
      <c r="L13" s="123">
        <v>-6</v>
      </c>
      <c r="M13" s="123">
        <v>4</v>
      </c>
      <c r="N13" s="120">
        <v>88.08</v>
      </c>
      <c r="O13" s="120">
        <v>-51.96</v>
      </c>
      <c r="P13" s="120">
        <v>9.66</v>
      </c>
      <c r="Q13" s="120">
        <v>26.46</v>
      </c>
    </row>
    <row r="14" spans="1:17">
      <c r="A14" s="113" t="s">
        <v>362</v>
      </c>
      <c r="B14" s="114" t="s">
        <v>363</v>
      </c>
      <c r="C14" s="114" t="s">
        <v>289</v>
      </c>
      <c r="D14" s="114" t="s">
        <v>378</v>
      </c>
      <c r="E14" s="114" t="s">
        <v>407</v>
      </c>
      <c r="F14" s="115">
        <v>41317</v>
      </c>
      <c r="G14" s="114" t="s">
        <v>397</v>
      </c>
      <c r="H14" s="114" t="s">
        <v>290</v>
      </c>
      <c r="I14" s="114" t="s">
        <v>373</v>
      </c>
      <c r="J14" s="114" t="s">
        <v>292</v>
      </c>
      <c r="K14" s="122">
        <v>11</v>
      </c>
      <c r="L14" s="122">
        <v>0</v>
      </c>
      <c r="M14" s="122">
        <v>11</v>
      </c>
      <c r="N14" s="119">
        <v>88</v>
      </c>
      <c r="O14" s="119">
        <v>0</v>
      </c>
      <c r="P14" s="119">
        <v>6.44</v>
      </c>
      <c r="Q14" s="119">
        <v>81.56</v>
      </c>
    </row>
    <row r="15" spans="1:17">
      <c r="A15" s="116" t="s">
        <v>362</v>
      </c>
      <c r="B15" s="117" t="s">
        <v>363</v>
      </c>
      <c r="C15" s="117" t="s">
        <v>289</v>
      </c>
      <c r="D15" s="117" t="s">
        <v>379</v>
      </c>
      <c r="E15" s="117" t="s">
        <v>408</v>
      </c>
      <c r="F15" s="118">
        <v>40855</v>
      </c>
      <c r="G15" s="117" t="s">
        <v>397</v>
      </c>
      <c r="H15" s="117" t="s">
        <v>290</v>
      </c>
      <c r="I15" s="117" t="s">
        <v>291</v>
      </c>
      <c r="J15" s="117" t="s">
        <v>292</v>
      </c>
      <c r="K15" s="123">
        <v>0</v>
      </c>
      <c r="L15" s="123">
        <v>-1</v>
      </c>
      <c r="M15" s="123">
        <v>-1</v>
      </c>
      <c r="N15" s="120">
        <v>-2.0299999999999998</v>
      </c>
      <c r="O15" s="120">
        <v>-8.7899999999999991</v>
      </c>
      <c r="P15" s="120">
        <v>0</v>
      </c>
      <c r="Q15" s="120">
        <v>-10.82</v>
      </c>
    </row>
    <row r="16" spans="1:17">
      <c r="A16" s="113" t="s">
        <v>362</v>
      </c>
      <c r="B16" s="114" t="s">
        <v>363</v>
      </c>
      <c r="C16" s="114" t="s">
        <v>289</v>
      </c>
      <c r="D16" s="114" t="s">
        <v>369</v>
      </c>
      <c r="E16" s="114" t="s">
        <v>409</v>
      </c>
      <c r="F16" s="115">
        <v>40840</v>
      </c>
      <c r="G16" s="114" t="s">
        <v>397</v>
      </c>
      <c r="H16" s="114" t="s">
        <v>290</v>
      </c>
      <c r="I16" s="114" t="s">
        <v>291</v>
      </c>
      <c r="J16" s="114" t="s">
        <v>292</v>
      </c>
      <c r="K16" s="122">
        <v>1</v>
      </c>
      <c r="L16" s="122">
        <v>-7</v>
      </c>
      <c r="M16" s="122">
        <v>-6</v>
      </c>
      <c r="N16" s="119">
        <v>7.28</v>
      </c>
      <c r="O16" s="119">
        <v>-50.75</v>
      </c>
      <c r="P16" s="119">
        <v>0.92</v>
      </c>
      <c r="Q16" s="119">
        <v>-44.39</v>
      </c>
    </row>
    <row r="17" spans="1:17">
      <c r="A17" s="116" t="s">
        <v>362</v>
      </c>
      <c r="B17" s="117" t="s">
        <v>363</v>
      </c>
      <c r="C17" s="117" t="s">
        <v>289</v>
      </c>
      <c r="D17" s="117" t="s">
        <v>380</v>
      </c>
      <c r="E17" s="117" t="s">
        <v>410</v>
      </c>
      <c r="F17" s="118">
        <v>40840</v>
      </c>
      <c r="G17" s="117" t="s">
        <v>397</v>
      </c>
      <c r="H17" s="117" t="s">
        <v>290</v>
      </c>
      <c r="I17" s="117" t="s">
        <v>291</v>
      </c>
      <c r="J17" s="117" t="s">
        <v>292</v>
      </c>
      <c r="K17" s="123">
        <v>11</v>
      </c>
      <c r="L17" s="123">
        <v>0</v>
      </c>
      <c r="M17" s="123">
        <v>11</v>
      </c>
      <c r="N17" s="120">
        <v>85.04</v>
      </c>
      <c r="O17" s="120">
        <v>0</v>
      </c>
      <c r="P17" s="120">
        <v>10.24</v>
      </c>
      <c r="Q17" s="120">
        <v>74.8</v>
      </c>
    </row>
    <row r="18" spans="1:17">
      <c r="A18" s="113" t="s">
        <v>362</v>
      </c>
      <c r="B18" s="114" t="s">
        <v>363</v>
      </c>
      <c r="C18" s="114" t="s">
        <v>289</v>
      </c>
      <c r="D18" s="114" t="s">
        <v>364</v>
      </c>
      <c r="E18" s="114" t="s">
        <v>411</v>
      </c>
      <c r="F18" s="115">
        <v>40806</v>
      </c>
      <c r="G18" s="114" t="s">
        <v>397</v>
      </c>
      <c r="H18" s="114" t="s">
        <v>290</v>
      </c>
      <c r="I18" s="114" t="s">
        <v>291</v>
      </c>
      <c r="J18" s="114" t="s">
        <v>292</v>
      </c>
      <c r="K18" s="122">
        <v>3</v>
      </c>
      <c r="L18" s="122">
        <v>0</v>
      </c>
      <c r="M18" s="122">
        <v>3</v>
      </c>
      <c r="N18" s="119">
        <v>23.04</v>
      </c>
      <c r="O18" s="119">
        <v>0</v>
      </c>
      <c r="P18" s="119">
        <v>2.4</v>
      </c>
      <c r="Q18" s="119">
        <v>20.64</v>
      </c>
    </row>
    <row r="19" spans="1:17">
      <c r="A19" s="116" t="s">
        <v>362</v>
      </c>
      <c r="B19" s="117" t="s">
        <v>363</v>
      </c>
      <c r="C19" s="117" t="s">
        <v>289</v>
      </c>
      <c r="D19" s="117" t="s">
        <v>381</v>
      </c>
      <c r="E19" s="117" t="s">
        <v>412</v>
      </c>
      <c r="F19" s="118">
        <v>40994</v>
      </c>
      <c r="G19" s="117" t="s">
        <v>397</v>
      </c>
      <c r="H19" s="117" t="s">
        <v>290</v>
      </c>
      <c r="I19" s="117" t="s">
        <v>291</v>
      </c>
      <c r="J19" s="117" t="s">
        <v>292</v>
      </c>
      <c r="K19" s="123">
        <v>7</v>
      </c>
      <c r="L19" s="123">
        <v>-3</v>
      </c>
      <c r="M19" s="123">
        <v>4</v>
      </c>
      <c r="N19" s="120">
        <v>68.25</v>
      </c>
      <c r="O19" s="120">
        <v>-28.2</v>
      </c>
      <c r="P19" s="120">
        <v>7.84</v>
      </c>
      <c r="Q19" s="120">
        <v>32.21</v>
      </c>
    </row>
    <row r="20" spans="1:17">
      <c r="A20" s="113" t="s">
        <v>362</v>
      </c>
      <c r="B20" s="114" t="s">
        <v>363</v>
      </c>
      <c r="C20" s="114" t="s">
        <v>289</v>
      </c>
      <c r="D20" s="114" t="s">
        <v>382</v>
      </c>
      <c r="E20" s="114" t="s">
        <v>413</v>
      </c>
      <c r="F20" s="115">
        <v>40259</v>
      </c>
      <c r="G20" s="114" t="s">
        <v>397</v>
      </c>
      <c r="H20" s="114" t="s">
        <v>290</v>
      </c>
      <c r="I20" s="114" t="s">
        <v>291</v>
      </c>
      <c r="J20" s="114" t="s">
        <v>292</v>
      </c>
      <c r="K20" s="122">
        <v>7</v>
      </c>
      <c r="L20" s="122">
        <v>0</v>
      </c>
      <c r="M20" s="122">
        <v>7</v>
      </c>
      <c r="N20" s="119">
        <v>64.14</v>
      </c>
      <c r="O20" s="119">
        <v>0</v>
      </c>
      <c r="P20" s="119">
        <v>7.64</v>
      </c>
      <c r="Q20" s="119">
        <v>56.5</v>
      </c>
    </row>
    <row r="21" spans="1:17">
      <c r="A21" s="116" t="s">
        <v>362</v>
      </c>
      <c r="B21" s="117" t="s">
        <v>363</v>
      </c>
      <c r="C21" s="117" t="s">
        <v>289</v>
      </c>
      <c r="D21" s="117" t="s">
        <v>383</v>
      </c>
      <c r="E21" s="117" t="s">
        <v>414</v>
      </c>
      <c r="F21" s="118">
        <v>40183</v>
      </c>
      <c r="G21" s="117" t="s">
        <v>397</v>
      </c>
      <c r="H21" s="117" t="s">
        <v>290</v>
      </c>
      <c r="I21" s="117" t="s">
        <v>291</v>
      </c>
      <c r="J21" s="117" t="s">
        <v>292</v>
      </c>
      <c r="K21" s="123">
        <v>1</v>
      </c>
      <c r="L21" s="123">
        <v>-1</v>
      </c>
      <c r="M21" s="123">
        <v>0</v>
      </c>
      <c r="N21" s="120">
        <v>-0.78000000000000103</v>
      </c>
      <c r="O21" s="120">
        <v>-8.33</v>
      </c>
      <c r="P21" s="120">
        <v>0.92</v>
      </c>
      <c r="Q21" s="120">
        <v>-10.029999999999999</v>
      </c>
    </row>
    <row r="22" spans="1:17">
      <c r="A22" s="113" t="s">
        <v>362</v>
      </c>
      <c r="B22" s="114" t="s">
        <v>363</v>
      </c>
      <c r="C22" s="114" t="s">
        <v>384</v>
      </c>
      <c r="D22" s="114" t="s">
        <v>385</v>
      </c>
      <c r="E22" s="114" t="s">
        <v>415</v>
      </c>
      <c r="F22" s="115">
        <v>41135</v>
      </c>
      <c r="G22" s="114" t="s">
        <v>397</v>
      </c>
      <c r="H22" s="114" t="s">
        <v>290</v>
      </c>
      <c r="I22" s="114" t="s">
        <v>291</v>
      </c>
      <c r="J22" s="114" t="s">
        <v>292</v>
      </c>
      <c r="K22" s="122">
        <v>5</v>
      </c>
      <c r="L22" s="122">
        <v>-6</v>
      </c>
      <c r="M22" s="122">
        <v>-1</v>
      </c>
      <c r="N22" s="119">
        <v>42.27</v>
      </c>
      <c r="O22" s="119">
        <v>-52.2</v>
      </c>
      <c r="P22" s="119">
        <v>3.18</v>
      </c>
      <c r="Q22" s="119">
        <v>-13.11</v>
      </c>
    </row>
    <row r="23" spans="1:17">
      <c r="A23" s="116" t="s">
        <v>362</v>
      </c>
      <c r="B23" s="117" t="s">
        <v>363</v>
      </c>
      <c r="C23" s="117" t="s">
        <v>386</v>
      </c>
      <c r="D23" s="117" t="s">
        <v>387</v>
      </c>
      <c r="E23" s="117" t="s">
        <v>416</v>
      </c>
      <c r="F23" s="118">
        <v>40476</v>
      </c>
      <c r="G23" s="117" t="s">
        <v>397</v>
      </c>
      <c r="H23" s="117" t="s">
        <v>290</v>
      </c>
      <c r="I23" s="117" t="s">
        <v>291</v>
      </c>
      <c r="J23" s="117" t="s">
        <v>292</v>
      </c>
      <c r="K23" s="123">
        <v>1</v>
      </c>
      <c r="L23" s="123">
        <v>-1</v>
      </c>
      <c r="M23" s="123">
        <v>0</v>
      </c>
      <c r="N23" s="120">
        <v>18.649999999999999</v>
      </c>
      <c r="O23" s="120">
        <v>-18.68</v>
      </c>
      <c r="P23" s="120">
        <v>0</v>
      </c>
      <c r="Q23" s="120">
        <v>-2.9999999999997602E-2</v>
      </c>
    </row>
    <row r="24" spans="1:17">
      <c r="A24" s="113" t="s">
        <v>362</v>
      </c>
      <c r="B24" s="114" t="s">
        <v>363</v>
      </c>
      <c r="C24" s="114" t="s">
        <v>293</v>
      </c>
      <c r="D24" s="114" t="s">
        <v>388</v>
      </c>
      <c r="E24" s="114" t="s">
        <v>417</v>
      </c>
      <c r="F24" s="115">
        <v>41471</v>
      </c>
      <c r="G24" s="114" t="s">
        <v>397</v>
      </c>
      <c r="H24" s="114" t="s">
        <v>290</v>
      </c>
      <c r="I24" s="114" t="s">
        <v>373</v>
      </c>
      <c r="J24" s="114" t="s">
        <v>376</v>
      </c>
      <c r="K24" s="122">
        <v>207</v>
      </c>
      <c r="L24" s="122">
        <v>-1976</v>
      </c>
      <c r="M24" s="122">
        <v>-1769</v>
      </c>
      <c r="N24" s="119">
        <v>1525.24</v>
      </c>
      <c r="O24" s="119">
        <v>-14299.06</v>
      </c>
      <c r="P24" s="119">
        <v>80.11</v>
      </c>
      <c r="Q24" s="119">
        <v>-12853.93</v>
      </c>
    </row>
    <row r="25" spans="1:17">
      <c r="K25" s="124">
        <v>5485</v>
      </c>
      <c r="L25" s="124">
        <v>-2075</v>
      </c>
      <c r="M25" s="124">
        <v>3410</v>
      </c>
      <c r="N25" s="121">
        <v>37672.979999999996</v>
      </c>
      <c r="O25" s="121">
        <v>-15058.619999999999</v>
      </c>
      <c r="P25" s="121">
        <v>2913.1400000000003</v>
      </c>
      <c r="Q25" s="121">
        <v>19701.219999999998</v>
      </c>
    </row>
  </sheetData>
  <pageMargins left="0.5" right="0" top="0.75" bottom="0.75" header="0.3" footer="0.3"/>
  <pageSetup paperSize="5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R62"/>
  <sheetViews>
    <sheetView workbookViewId="0">
      <selection activeCell="A8" sqref="A8"/>
    </sheetView>
  </sheetViews>
  <sheetFormatPr defaultRowHeight="12.75"/>
  <cols>
    <col min="1" max="1" width="11.7109375" style="30" customWidth="1"/>
    <col min="2" max="2" width="3.85546875" style="29" customWidth="1"/>
    <col min="3" max="3" width="26.5703125" style="29" bestFit="1" customWidth="1"/>
    <col min="4" max="6" width="14.42578125" style="30" customWidth="1"/>
    <col min="7" max="7" width="1.85546875" style="31" customWidth="1"/>
    <col min="8" max="8" width="4.28515625" style="31" hidden="1" customWidth="1"/>
    <col min="9" max="9" width="2.140625" style="31" hidden="1" customWidth="1"/>
    <col min="10" max="10" width="14.42578125" style="30" customWidth="1"/>
    <col min="11" max="11" width="3" style="31" customWidth="1"/>
    <col min="12" max="12" width="17.42578125" style="32" customWidth="1"/>
    <col min="13" max="13" width="9.140625" style="31"/>
    <col min="14" max="14" width="11.7109375" style="31" bestFit="1" customWidth="1"/>
    <col min="15" max="15" width="10.85546875" style="31" bestFit="1" customWidth="1"/>
    <col min="16" max="16" width="9.140625" style="31"/>
    <col min="17" max="17" width="13.42578125" style="31" bestFit="1" customWidth="1"/>
    <col min="18" max="18" width="9" style="31" bestFit="1" customWidth="1"/>
    <col min="19" max="16384" width="9.140625" style="31"/>
  </cols>
  <sheetData>
    <row r="1" spans="1:18">
      <c r="A1" s="28" t="s">
        <v>68</v>
      </c>
      <c r="N1" s="33" t="s">
        <v>69</v>
      </c>
      <c r="O1" s="93" t="s">
        <v>278</v>
      </c>
      <c r="P1" s="34"/>
      <c r="Q1" s="35" t="s">
        <v>66</v>
      </c>
      <c r="R1" s="96">
        <v>20140215</v>
      </c>
    </row>
    <row r="2" spans="1:18">
      <c r="N2" s="36" t="s">
        <v>71</v>
      </c>
      <c r="O2" s="94" t="str">
        <f>+DataPivot!B2</f>
        <v>US3E070002</v>
      </c>
      <c r="P2" s="37"/>
      <c r="Q2" s="37"/>
      <c r="R2" s="38"/>
    </row>
    <row r="3" spans="1:18">
      <c r="B3" s="39" t="s">
        <v>26</v>
      </c>
      <c r="N3" s="36" t="s">
        <v>72</v>
      </c>
      <c r="O3" s="105" t="s">
        <v>263</v>
      </c>
      <c r="P3" s="37"/>
      <c r="Q3" s="37"/>
      <c r="R3" s="38"/>
    </row>
    <row r="4" spans="1:18">
      <c r="B4" s="40" t="str">
        <f>+Statement!B2</f>
        <v>RELATIVITY MUSIC GROUP</v>
      </c>
      <c r="N4" s="36" t="s">
        <v>73</v>
      </c>
      <c r="O4" s="105" t="s">
        <v>264</v>
      </c>
      <c r="P4" s="37"/>
      <c r="Q4" s="37"/>
      <c r="R4" s="38"/>
    </row>
    <row r="5" spans="1:18" ht="13.5" thickBot="1">
      <c r="B5" s="39" t="str">
        <f>+Statement!B3</f>
        <v>ASL: US3E070002</v>
      </c>
      <c r="N5" s="45" t="s">
        <v>70</v>
      </c>
      <c r="O5" s="95">
        <v>20131130</v>
      </c>
      <c r="P5" s="46"/>
      <c r="Q5" s="46"/>
      <c r="R5" s="47"/>
    </row>
    <row r="6" spans="1:18">
      <c r="B6" s="39" t="str">
        <f>+Statement!B4</f>
        <v>FOR 1 MONTH ENDING APRIL 30, 2014</v>
      </c>
    </row>
    <row r="7" spans="1:18">
      <c r="B7" s="41"/>
      <c r="C7" s="41"/>
    </row>
    <row r="8" spans="1:18">
      <c r="A8" s="42" t="s">
        <v>27</v>
      </c>
      <c r="B8" s="39" t="s">
        <v>28</v>
      </c>
      <c r="D8" s="43" t="s">
        <v>74</v>
      </c>
      <c r="E8" s="43"/>
      <c r="F8" s="43" t="s">
        <v>75</v>
      </c>
      <c r="G8" s="39"/>
      <c r="H8" s="39"/>
      <c r="I8" s="39"/>
      <c r="J8" s="43" t="s">
        <v>76</v>
      </c>
      <c r="L8" s="44" t="s">
        <v>77</v>
      </c>
    </row>
    <row r="9" spans="1:18">
      <c r="A9" s="30">
        <v>500001</v>
      </c>
      <c r="B9" s="29" t="s">
        <v>29</v>
      </c>
      <c r="D9" s="52">
        <f>IF(ISERR(-GETPIVOTDATA("Amount LC",DataPivot!$A$5,"Reference Key 2","0000"&amp;A9)),0,-GETPIVOTDATA("Amount LC",DataPivot!$A$5,"Reference Key 2","0000"&amp;A9))</f>
        <v>37188.570000000007</v>
      </c>
      <c r="E9" s="52"/>
      <c r="F9" s="97">
        <f>IF(ISERR(-GETPIVOTDATA("Amount LC",DataPivot!$A$5,"Reference Key 2","0000"&amp;A9)),0,-GETPIVOTDATA("Amount LC",DataPivot!$A$5,"Reference Key 2","0000"&amp;A9))</f>
        <v>37188.570000000007</v>
      </c>
      <c r="G9" s="56"/>
      <c r="H9" s="56"/>
      <c r="I9" s="56"/>
      <c r="J9" s="52">
        <f>F9-D9</f>
        <v>0</v>
      </c>
      <c r="L9" s="32">
        <f>-J9</f>
        <v>0</v>
      </c>
    </row>
    <row r="10" spans="1:18">
      <c r="A10" s="30">
        <v>540001</v>
      </c>
      <c r="B10" s="29" t="s">
        <v>30</v>
      </c>
      <c r="D10" s="52">
        <f>IF(ISERR(-GETPIVOTDATA("Amount LC",DataPivot!$A$5,"Reference Key 2","0000"&amp;A10)),0,-GETPIVOTDATA("Amount LC",DataPivot!$A$5,"Reference Key 2","0000"&amp;A10))</f>
        <v>-15058.619999999999</v>
      </c>
      <c r="E10" s="52"/>
      <c r="F10" s="97">
        <f>IF(ISERR(-GETPIVOTDATA("Amount LC",DataPivot!$A$5,"Reference Key 2","0000"&amp;A10)),0,-GETPIVOTDATA("Amount LC",DataPivot!$A$5,"Reference Key 2","0000"&amp;A10))</f>
        <v>-15058.619999999999</v>
      </c>
      <c r="G10" s="56"/>
      <c r="H10" s="56"/>
      <c r="I10" s="56"/>
      <c r="J10" s="52">
        <f>F10-D10</f>
        <v>0</v>
      </c>
      <c r="L10" s="32">
        <f t="shared" ref="L10:L15" si="0">-J10</f>
        <v>0</v>
      </c>
    </row>
    <row r="11" spans="1:18">
      <c r="A11" s="30">
        <v>550001</v>
      </c>
      <c r="B11" s="29" t="s">
        <v>31</v>
      </c>
      <c r="D11" s="54">
        <f>IF(ISERR(-GETPIVOTDATA("Amount LC",DataPivot!$A$5,"Reference Key 2","0000"&amp;A11)),0,-GETPIVOTDATA("Amount LC",DataPivot!$A$5,"Reference Key 2","0000"&amp;A11))</f>
        <v>-2428.7300000000005</v>
      </c>
      <c r="E11" s="54"/>
      <c r="F11" s="98">
        <f>IF(ISERR(-GETPIVOTDATA("Amount LC",DataPivot!$A$5,"Reference Key 2","0000"&amp;A11)),0,-GETPIVOTDATA("Amount LC",DataPivot!$A$5,"Reference Key 2","0000"&amp;A11))</f>
        <v>-2428.7300000000005</v>
      </c>
      <c r="G11" s="56"/>
      <c r="H11" s="56"/>
      <c r="I11" s="56"/>
      <c r="J11" s="54">
        <f>F11-D11</f>
        <v>0</v>
      </c>
      <c r="L11" s="49">
        <f t="shared" si="0"/>
        <v>0</v>
      </c>
    </row>
    <row r="12" spans="1:18">
      <c r="C12" s="29" t="s">
        <v>32</v>
      </c>
      <c r="D12" s="53">
        <f>SUM(D9:D11)</f>
        <v>19701.220000000008</v>
      </c>
      <c r="E12" s="53"/>
      <c r="F12" s="53">
        <f>SUM(F9:F11)</f>
        <v>19701.220000000008</v>
      </c>
      <c r="G12" s="56"/>
      <c r="H12" s="56"/>
      <c r="I12" s="56"/>
      <c r="J12" s="53">
        <f>SUM(J9:J11)</f>
        <v>0</v>
      </c>
      <c r="L12" s="32">
        <f t="shared" si="0"/>
        <v>0</v>
      </c>
    </row>
    <row r="13" spans="1:18">
      <c r="D13" s="53"/>
      <c r="E13" s="53"/>
      <c r="F13" s="53"/>
      <c r="G13" s="56"/>
      <c r="H13" s="56"/>
      <c r="I13" s="56"/>
      <c r="J13" s="53"/>
      <c r="L13" s="48"/>
    </row>
    <row r="14" spans="1:18">
      <c r="A14" s="30">
        <v>570001</v>
      </c>
      <c r="B14" s="29" t="s">
        <v>33</v>
      </c>
      <c r="D14" s="54">
        <f>IF(ISERR(-GETPIVOTDATA("Amount LC",DataPivot!$A$5,"Reference Key 2","0000"&amp;A14)),0,-GETPIVOTDATA("Amount LC",DataPivot!$A$5,"Reference Key 2","0000"&amp;A14))</f>
        <v>-7074.2100000000009</v>
      </c>
      <c r="E14" s="54"/>
      <c r="F14" s="98">
        <f>IF(ISERR(-GETPIVOTDATA("Amount LC",DataPivot!$A$5,"Reference Key 2","0000"&amp;A14)),0,-GETPIVOTDATA("Amount LC",DataPivot!$A$5,"Reference Key 2","0000"&amp;A14))</f>
        <v>-7074.2100000000009</v>
      </c>
      <c r="G14" s="56"/>
      <c r="H14" s="56"/>
      <c r="I14" s="56"/>
      <c r="J14" s="54">
        <f>F14-D14</f>
        <v>0</v>
      </c>
      <c r="L14" s="49">
        <f t="shared" si="0"/>
        <v>0</v>
      </c>
    </row>
    <row r="15" spans="1:18">
      <c r="C15" s="29" t="s">
        <v>34</v>
      </c>
      <c r="D15" s="53">
        <f>SUM(D14)</f>
        <v>-7074.2100000000009</v>
      </c>
      <c r="E15" s="53"/>
      <c r="F15" s="53">
        <f>SUM(F14)</f>
        <v>-7074.2100000000009</v>
      </c>
      <c r="G15" s="56"/>
      <c r="H15" s="56"/>
      <c r="I15" s="56"/>
      <c r="J15" s="53">
        <f>SUM(J14)</f>
        <v>0</v>
      </c>
      <c r="L15" s="32">
        <f t="shared" si="0"/>
        <v>0</v>
      </c>
    </row>
    <row r="16" spans="1:18" ht="9" customHeight="1">
      <c r="D16" s="52"/>
      <c r="E16" s="52"/>
      <c r="F16" s="52"/>
      <c r="G16" s="56"/>
      <c r="H16" s="56"/>
      <c r="I16" s="56"/>
      <c r="J16" s="52"/>
    </row>
    <row r="17" spans="1:12">
      <c r="A17" s="30">
        <v>686001</v>
      </c>
      <c r="B17" s="29" t="s">
        <v>78</v>
      </c>
      <c r="D17" s="52">
        <f>IF(ISERR(-GETPIVOTDATA("Amount LC",DataPivot!$A$5,"Reference Key 2","0000"&amp;A17)),0,-GETPIVOTDATA("Amount LC",DataPivot!$A$5,"Reference Key 2","0000"&amp;A17))</f>
        <v>-3152.0699999999997</v>
      </c>
      <c r="E17" s="52"/>
      <c r="F17" s="97">
        <v>-58.523399999999995</v>
      </c>
      <c r="G17" s="56"/>
      <c r="H17" s="56"/>
      <c r="I17" s="56"/>
      <c r="J17" s="52">
        <f>F17-D17</f>
        <v>3093.5465999999997</v>
      </c>
      <c r="L17" s="32">
        <f>-J17</f>
        <v>-3093.5465999999997</v>
      </c>
    </row>
    <row r="18" spans="1:12">
      <c r="A18" s="30">
        <v>686005</v>
      </c>
      <c r="B18" s="29" t="s">
        <v>35</v>
      </c>
      <c r="D18" s="52">
        <f>IF(ISERR(-GETPIVOTDATA("Amount LC",DataPivot!$A$5,"Reference Key 2","0000"&amp;A18)),0,-GETPIVOTDATA("Amount LC",DataPivot!$A$5,"Reference Key 2","0000"&amp;A18))</f>
        <v>-862.29000000000008</v>
      </c>
      <c r="E18" s="52"/>
      <c r="F18" s="97">
        <f>IF(ISERR(-GETPIVOTDATA("Amount LC",DataPivot!$A$5,"Reference Key 2","0000"&amp;A18)),0,-GETPIVOTDATA("Amount LC",DataPivot!$A$5,"Reference Key 2","0000"&amp;A18))</f>
        <v>-862.29000000000008</v>
      </c>
      <c r="G18" s="56"/>
      <c r="H18" s="56"/>
      <c r="I18" s="56"/>
      <c r="J18" s="52">
        <f>F18-D18</f>
        <v>0</v>
      </c>
      <c r="L18" s="32">
        <f>-J18</f>
        <v>0</v>
      </c>
    </row>
    <row r="19" spans="1:12">
      <c r="A19" s="30">
        <v>687001</v>
      </c>
      <c r="B19" s="29" t="s">
        <v>36</v>
      </c>
      <c r="D19" s="52">
        <f>IF(ISERR(-GETPIVOTDATA("Amount LC",DataPivot!$A$5,"Reference Key 2","0000"&amp;A19)),0,-GETPIVOTDATA("Amount LC",DataPivot!$A$5,"Reference Key 2","0000"&amp;A19))</f>
        <v>0</v>
      </c>
      <c r="E19" s="52"/>
      <c r="F19" s="97">
        <f>IF(ISERR(-GETPIVOTDATA("Amount LC",DataPivot!$A$5,"Reference Key 2","0000"&amp;A19)),0,-GETPIVOTDATA("Amount LC",DataPivot!$A$5,"Reference Key 2","0000"&amp;A19))</f>
        <v>0</v>
      </c>
      <c r="G19" s="56"/>
      <c r="H19" s="56"/>
      <c r="I19" s="56"/>
      <c r="J19" s="52">
        <f>F19-D19</f>
        <v>0</v>
      </c>
      <c r="L19" s="32">
        <f>-J19</f>
        <v>0</v>
      </c>
    </row>
    <row r="20" spans="1:12">
      <c r="A20" s="30">
        <v>688001</v>
      </c>
      <c r="B20" s="29" t="s">
        <v>37</v>
      </c>
      <c r="D20" s="52">
        <f>IF(ISERR(-GETPIVOTDATA("Amount LC",DataPivot!$A$5,"Reference Key 2","0000"&amp;A20)),0,-GETPIVOTDATA("Amount LC",DataPivot!$A$5,"Reference Key 2","0000"&amp;A20))</f>
        <v>0</v>
      </c>
      <c r="E20" s="52"/>
      <c r="F20" s="97">
        <f>IF(ISERR(-GETPIVOTDATA("Amount LC",DataPivot!$A$5,"Reference Key 2","0000"&amp;A20)),0,-GETPIVOTDATA("Amount LC",DataPivot!$A$5,"Reference Key 2","0000"&amp;A20))</f>
        <v>0</v>
      </c>
      <c r="G20" s="56"/>
      <c r="H20" s="56"/>
      <c r="I20" s="56"/>
      <c r="J20" s="52">
        <f>F20-D20</f>
        <v>0</v>
      </c>
      <c r="L20" s="32">
        <f>-J20</f>
        <v>0</v>
      </c>
    </row>
    <row r="21" spans="1:12">
      <c r="C21" s="29" t="s">
        <v>38</v>
      </c>
      <c r="D21" s="55">
        <f>SUM(D17:D20)</f>
        <v>-4014.3599999999997</v>
      </c>
      <c r="E21" s="55"/>
      <c r="F21" s="55">
        <f>SUM(F17:F20)</f>
        <v>-920.81340000000012</v>
      </c>
      <c r="G21" s="56"/>
      <c r="H21" s="56"/>
      <c r="I21" s="56"/>
      <c r="J21" s="55">
        <f>SUM(J17:J20)</f>
        <v>3093.5465999999997</v>
      </c>
      <c r="L21" s="50">
        <f>-J21</f>
        <v>-3093.5465999999997</v>
      </c>
    </row>
    <row r="22" spans="1:12">
      <c r="D22" s="52"/>
      <c r="E22" s="52"/>
      <c r="F22" s="52"/>
      <c r="G22" s="56"/>
      <c r="H22" s="56"/>
      <c r="I22" s="56"/>
      <c r="J22" s="52"/>
    </row>
    <row r="23" spans="1:12">
      <c r="B23" s="39" t="s">
        <v>39</v>
      </c>
      <c r="D23" s="52"/>
      <c r="E23" s="52"/>
      <c r="F23" s="52"/>
      <c r="G23" s="56"/>
      <c r="H23" s="56"/>
      <c r="I23" s="56"/>
      <c r="J23" s="52"/>
    </row>
    <row r="24" spans="1:12">
      <c r="A24" s="30">
        <v>500002</v>
      </c>
      <c r="B24" s="29" t="s">
        <v>40</v>
      </c>
      <c r="D24" s="52">
        <f>IF(ISERR(-GETPIVOTDATA("Amount LC",DataPivot!$A$5,"Reference Key 2","0000"&amp;A24)),0,-GETPIVOTDATA("Amount LC",DataPivot!$A$5,"Reference Key 2","0000"&amp;A24))</f>
        <v>39483.059999999983</v>
      </c>
      <c r="E24" s="52"/>
      <c r="F24" s="97">
        <v>0</v>
      </c>
      <c r="G24" s="56"/>
      <c r="H24" s="56"/>
      <c r="I24" s="56"/>
      <c r="J24" s="52">
        <f>F24-D24</f>
        <v>-39483.059999999983</v>
      </c>
      <c r="L24" s="32">
        <f>-J24</f>
        <v>39483.059999999983</v>
      </c>
    </row>
    <row r="25" spans="1:12">
      <c r="A25" s="30">
        <v>686002</v>
      </c>
      <c r="B25" s="29" t="s">
        <v>79</v>
      </c>
      <c r="D25" s="52">
        <f>IF(ISERR(-GETPIVOTDATA("Amount LC",DataPivot!$A$5,"Reference Key 2","0000"&amp;A25)),0,-GETPIVOTDATA("Amount LC",DataPivot!$A$5,"Reference Key 2","0000"&amp;A25))</f>
        <v>-5527.58</v>
      </c>
      <c r="E25" s="52"/>
      <c r="F25" s="97">
        <v>-2017.4616000000001</v>
      </c>
      <c r="G25" s="56"/>
      <c r="H25" s="56"/>
      <c r="I25" s="56"/>
      <c r="J25" s="52">
        <f>F25-D25</f>
        <v>3510.1183999999998</v>
      </c>
      <c r="L25" s="32">
        <f>-J25</f>
        <v>-3510.1183999999998</v>
      </c>
    </row>
    <row r="26" spans="1:12">
      <c r="A26" s="30">
        <v>688002</v>
      </c>
      <c r="B26" s="29" t="s">
        <v>37</v>
      </c>
      <c r="D26" s="52">
        <f>IF(ISERR(-GETPIVOTDATA("Amount LC",DataPivot!$A$5,"Reference Key 2","0000"&amp;A26)),0,-GETPIVOTDATA("Amount LC",DataPivot!$A$5,"Reference Key 2","0000"&amp;A26))</f>
        <v>0</v>
      </c>
      <c r="E26" s="52"/>
      <c r="F26" s="97">
        <f>IF(ISERR(-GETPIVOTDATA("Amount LC",DataPivot!$A$5,"Reference Key 2","0000"&amp;A26)),0,-GETPIVOTDATA("Amount LC",DataPivot!$A$5,"Reference Key 2","0000"&amp;A26))</f>
        <v>0</v>
      </c>
      <c r="G26" s="56"/>
      <c r="H26" s="56"/>
      <c r="I26" s="56"/>
      <c r="J26" s="52">
        <f>F26-D26</f>
        <v>0</v>
      </c>
      <c r="L26" s="32">
        <f>-J26</f>
        <v>0</v>
      </c>
    </row>
    <row r="27" spans="1:12">
      <c r="C27" s="29" t="s">
        <v>41</v>
      </c>
      <c r="D27" s="55">
        <f>SUM(D24:D26)</f>
        <v>33955.479999999981</v>
      </c>
      <c r="E27" s="55"/>
      <c r="F27" s="55">
        <f>SUM(F24:F26)</f>
        <v>-2017.4616000000001</v>
      </c>
      <c r="G27" s="56"/>
      <c r="H27" s="56"/>
      <c r="I27" s="56"/>
      <c r="J27" s="55">
        <f>SUM(J24:J26)</f>
        <v>-35972.941599999984</v>
      </c>
      <c r="L27" s="50">
        <f>-J27</f>
        <v>35972.941599999984</v>
      </c>
    </row>
    <row r="28" spans="1:12">
      <c r="D28" s="53"/>
      <c r="E28" s="53"/>
      <c r="F28" s="53"/>
      <c r="G28" s="56"/>
      <c r="H28" s="56"/>
      <c r="I28" s="56"/>
      <c r="J28" s="53"/>
      <c r="L28" s="48"/>
    </row>
    <row r="29" spans="1:12">
      <c r="B29" s="39" t="s">
        <v>42</v>
      </c>
      <c r="D29" s="52"/>
      <c r="E29" s="52"/>
      <c r="F29" s="52"/>
      <c r="G29" s="56"/>
      <c r="H29" s="56"/>
      <c r="I29" s="56"/>
      <c r="J29" s="52"/>
    </row>
    <row r="30" spans="1:12">
      <c r="B30" s="29" t="s">
        <v>43</v>
      </c>
      <c r="D30" s="52"/>
      <c r="E30" s="52"/>
      <c r="F30" s="52"/>
      <c r="G30" s="56"/>
      <c r="H30" s="56"/>
      <c r="I30" s="56"/>
      <c r="J30" s="52"/>
    </row>
    <row r="31" spans="1:12">
      <c r="A31" s="30">
        <v>502001</v>
      </c>
      <c r="C31" s="29" t="s">
        <v>44</v>
      </c>
      <c r="D31" s="52">
        <f>IF(ISERR(-GETPIVOTDATA("Amount LC",DataPivot!$A$5,"Reference Key 2","0000"&amp;A31)),0,-GETPIVOTDATA("Amount LC",DataPivot!$A$5,"Reference Key 2","0000"&amp;A31))</f>
        <v>0</v>
      </c>
      <c r="E31" s="52"/>
      <c r="F31" s="97">
        <f>IF(ISERR(-GETPIVOTDATA("Amount LC",DataPivot!$A$5,"Reference Key 2","0000"&amp;A31)),0,-GETPIVOTDATA("Amount LC",DataPivot!$A$5,"Reference Key 2","0000"&amp;A31))</f>
        <v>0</v>
      </c>
      <c r="G31" s="56"/>
      <c r="H31" s="56"/>
      <c r="I31" s="56"/>
      <c r="J31" s="52">
        <f>F31-D31</f>
        <v>0</v>
      </c>
      <c r="L31" s="32">
        <f>-J31</f>
        <v>0</v>
      </c>
    </row>
    <row r="32" spans="1:12">
      <c r="A32" s="30">
        <v>610004</v>
      </c>
      <c r="C32" s="29" t="s">
        <v>45</v>
      </c>
      <c r="D32" s="52">
        <f>IF(ISERR(-GETPIVOTDATA("Amount LC",DataPivot!$A$5,"Reference Key 2","0000"&amp;A32)),0,-GETPIVOTDATA("Amount LC",DataPivot!$A$5,"Reference Key 2","0000"&amp;A32))</f>
        <v>0</v>
      </c>
      <c r="E32" s="52"/>
      <c r="F32" s="97">
        <f>IF(ISERR(-GETPIVOTDATA("Amount LC",DataPivot!$A$5,"Reference Key 2","0000"&amp;A32)),0,-GETPIVOTDATA("Amount LC",DataPivot!$A$5,"Reference Key 2","0000"&amp;A32))</f>
        <v>0</v>
      </c>
      <c r="G32" s="56"/>
      <c r="H32" s="56"/>
      <c r="I32" s="56"/>
      <c r="J32" s="52">
        <f>F32-D32</f>
        <v>0</v>
      </c>
      <c r="L32" s="32">
        <f>-J32</f>
        <v>0</v>
      </c>
    </row>
    <row r="33" spans="1:12">
      <c r="C33" s="29" t="s">
        <v>46</v>
      </c>
      <c r="D33" s="55">
        <f>SUM(D31:D32)</f>
        <v>0</v>
      </c>
      <c r="E33" s="55"/>
      <c r="F33" s="55">
        <f>SUM(F31:F32)</f>
        <v>0</v>
      </c>
      <c r="G33" s="56"/>
      <c r="H33" s="56"/>
      <c r="I33" s="56"/>
      <c r="J33" s="55">
        <f>SUM(J30:J32)</f>
        <v>0</v>
      </c>
      <c r="L33" s="50">
        <f>-J33</f>
        <v>0</v>
      </c>
    </row>
    <row r="34" spans="1:12">
      <c r="D34" s="52"/>
      <c r="E34" s="52"/>
      <c r="F34" s="52"/>
      <c r="G34" s="56"/>
      <c r="H34" s="56"/>
      <c r="I34" s="56"/>
      <c r="J34" s="52"/>
    </row>
    <row r="35" spans="1:12">
      <c r="B35" s="29" t="s">
        <v>47</v>
      </c>
      <c r="D35" s="52"/>
      <c r="E35" s="52"/>
      <c r="F35" s="52"/>
      <c r="G35" s="56"/>
      <c r="H35" s="56"/>
      <c r="I35" s="56"/>
      <c r="J35" s="52"/>
    </row>
    <row r="36" spans="1:12">
      <c r="A36" s="30">
        <v>503501</v>
      </c>
      <c r="C36" s="29" t="s">
        <v>44</v>
      </c>
      <c r="D36" s="52">
        <f>IF(ISERR(-GETPIVOTDATA("Amount LC",DataPivot!$A$5,"Reference Key 2","0000"&amp;A36)),0,-GETPIVOTDATA("Amount LC",DataPivot!$A$5,"Reference Key 2","0000"&amp;A36))</f>
        <v>11298.32</v>
      </c>
      <c r="E36" s="52"/>
      <c r="F36" s="97">
        <f>IF(ISERR(-GETPIVOTDATA("Amount LC",DataPivot!$A$5,"Reference Key 2","0000"&amp;A36)),0,-GETPIVOTDATA("Amount LC",DataPivot!$A$5,"Reference Key 2","0000"&amp;A36))</f>
        <v>11298.32</v>
      </c>
      <c r="G36" s="56"/>
      <c r="H36" s="56"/>
      <c r="I36" s="56"/>
      <c r="J36" s="52">
        <f>F36-D36</f>
        <v>0</v>
      </c>
      <c r="L36" s="32">
        <f>-J36</f>
        <v>0</v>
      </c>
    </row>
    <row r="37" spans="1:12">
      <c r="A37" s="30">
        <v>610101</v>
      </c>
      <c r="C37" s="29" t="s">
        <v>45</v>
      </c>
      <c r="D37" s="52">
        <f>IF(ISERR(-GETPIVOTDATA("Amount LC",DataPivot!$A$5,"Reference Key 2","0000"&amp;A37)),0,-GETPIVOTDATA("Amount LC",DataPivot!$A$5,"Reference Key 2","0000"&amp;A37))</f>
        <v>0</v>
      </c>
      <c r="E37" s="52"/>
      <c r="F37" s="97">
        <f>IF(ISERR(-GETPIVOTDATA("Amount LC",DataPivot!$A$5,"Reference Key 2","0000"&amp;A37)),0,-GETPIVOTDATA("Amount LC",DataPivot!$A$5,"Reference Key 2","0000"&amp;A37))</f>
        <v>0</v>
      </c>
      <c r="G37" s="56"/>
      <c r="H37" s="56"/>
      <c r="I37" s="56"/>
      <c r="J37" s="52">
        <f>F37-D37</f>
        <v>0</v>
      </c>
      <c r="L37" s="32">
        <f>-J37</f>
        <v>0</v>
      </c>
    </row>
    <row r="38" spans="1:12">
      <c r="C38" s="29" t="s">
        <v>48</v>
      </c>
      <c r="D38" s="55">
        <f>SUM(D36:D37)</f>
        <v>11298.32</v>
      </c>
      <c r="E38" s="55"/>
      <c r="F38" s="55">
        <f>SUM(F36:F37)</f>
        <v>11298.32</v>
      </c>
      <c r="G38" s="56"/>
      <c r="H38" s="56"/>
      <c r="I38" s="56"/>
      <c r="J38" s="55">
        <f>SUM(J35:J37)</f>
        <v>0</v>
      </c>
      <c r="L38" s="50">
        <f>-J38</f>
        <v>0</v>
      </c>
    </row>
    <row r="39" spans="1:12">
      <c r="D39" s="53"/>
      <c r="E39" s="53"/>
      <c r="F39" s="53"/>
      <c r="G39" s="56"/>
      <c r="H39" s="56"/>
      <c r="I39" s="56"/>
      <c r="J39" s="53"/>
      <c r="L39" s="48"/>
    </row>
    <row r="40" spans="1:12">
      <c r="B40" s="39" t="s">
        <v>49</v>
      </c>
      <c r="D40" s="53"/>
      <c r="E40" s="53"/>
      <c r="F40" s="53"/>
      <c r="G40" s="56"/>
      <c r="H40" s="56"/>
      <c r="I40" s="56"/>
      <c r="J40" s="53"/>
      <c r="L40" s="48"/>
    </row>
    <row r="41" spans="1:12">
      <c r="A41" s="30">
        <v>500003</v>
      </c>
      <c r="B41" s="29" t="s">
        <v>44</v>
      </c>
      <c r="D41" s="52">
        <f>IF(ISERR(-GETPIVOTDATA("Amount LC",DataPivot!$A$5,"Reference Key 2","0000"&amp;A41)),0,-GETPIVOTDATA("Amount LC",DataPivot!$A$5,"Reference Key 2","0000"&amp;A41))</f>
        <v>0</v>
      </c>
      <c r="E41" s="52"/>
      <c r="F41" s="97">
        <f>IF(ISERR(-GETPIVOTDATA("Amount LC",DataPivot!$A$5,"Reference Key 2","0000"&amp;A41)),0,-GETPIVOTDATA("Amount LC",DataPivot!$A$5,"Reference Key 2","0000"&amp;A41))</f>
        <v>0</v>
      </c>
      <c r="G41" s="56"/>
      <c r="H41" s="56"/>
      <c r="I41" s="56"/>
      <c r="J41" s="52">
        <f>F41-D41</f>
        <v>0</v>
      </c>
      <c r="L41" s="32">
        <f>-J41</f>
        <v>0</v>
      </c>
    </row>
    <row r="42" spans="1:12">
      <c r="A42" s="30">
        <v>610003</v>
      </c>
      <c r="B42" s="29" t="s">
        <v>45</v>
      </c>
      <c r="D42" s="52">
        <f>IF(ISERR(-GETPIVOTDATA("Amount LC",DataPivot!$A$5,"Reference Key 2","0000"&amp;A42)),0,-GETPIVOTDATA("Amount LC",DataPivot!$A$5,"Reference Key 2","0000"&amp;A42))</f>
        <v>0</v>
      </c>
      <c r="E42" s="52"/>
      <c r="F42" s="97">
        <f>IF(ISERR(-GETPIVOTDATA("Amount LC",DataPivot!$A$5,"Reference Key 2","0000"&amp;A42)),0,-GETPIVOTDATA("Amount LC",DataPivot!$A$5,"Reference Key 2","0000"&amp;A42))</f>
        <v>0</v>
      </c>
      <c r="G42" s="56"/>
      <c r="H42" s="56"/>
      <c r="I42" s="56"/>
      <c r="J42" s="52">
        <f>F42-D42</f>
        <v>0</v>
      </c>
      <c r="L42" s="32">
        <f>-J42</f>
        <v>0</v>
      </c>
    </row>
    <row r="43" spans="1:12">
      <c r="C43" s="29" t="s">
        <v>50</v>
      </c>
      <c r="D43" s="55">
        <f>SUM(D41:D42)</f>
        <v>0</v>
      </c>
      <c r="E43" s="55"/>
      <c r="F43" s="55">
        <f>SUM(F41:F42)</f>
        <v>0</v>
      </c>
      <c r="G43" s="56"/>
      <c r="H43" s="56"/>
      <c r="I43" s="56"/>
      <c r="J43" s="55">
        <f>SUM(J40:J42)</f>
        <v>0</v>
      </c>
      <c r="L43" s="50">
        <f>-J43</f>
        <v>0</v>
      </c>
    </row>
    <row r="44" spans="1:12">
      <c r="D44" s="53"/>
      <c r="E44" s="53"/>
      <c r="F44" s="53"/>
      <c r="G44" s="56"/>
      <c r="H44" s="56"/>
      <c r="I44" s="56"/>
      <c r="J44" s="53"/>
      <c r="L44" s="48"/>
    </row>
    <row r="45" spans="1:12">
      <c r="B45" s="39" t="s">
        <v>51</v>
      </c>
      <c r="D45" s="53"/>
      <c r="E45" s="53"/>
      <c r="F45" s="53"/>
      <c r="G45" s="56"/>
      <c r="H45" s="56"/>
      <c r="I45" s="56"/>
      <c r="J45" s="53"/>
      <c r="L45" s="48"/>
    </row>
    <row r="46" spans="1:12">
      <c r="A46" s="30">
        <v>640001</v>
      </c>
      <c r="B46" s="29" t="s">
        <v>52</v>
      </c>
      <c r="D46" s="52">
        <f>IF(ISERR(-GETPIVOTDATA("Amount LC",DataPivot!$A$5,"Reference Key 2","0000"&amp;A46)),0,-GETPIVOTDATA("Amount LC",DataPivot!$A$5,"Reference Key 2","0000"&amp;A46))</f>
        <v>0</v>
      </c>
      <c r="E46" s="52"/>
      <c r="F46" s="97">
        <f>IF(ISERR(-GETPIVOTDATA("Amount LC",DataPivot!$A$5,"Reference Key 2","0000"&amp;A46)),0,-GETPIVOTDATA("Amount LC",DataPivot!$A$5,"Reference Key 2","0000"&amp;A46))</f>
        <v>0</v>
      </c>
      <c r="G46" s="56"/>
      <c r="H46" s="56"/>
      <c r="I46" s="56"/>
      <c r="J46" s="52">
        <f>F46-D46</f>
        <v>0</v>
      </c>
      <c r="L46" s="32">
        <f>-J46</f>
        <v>0</v>
      </c>
    </row>
    <row r="47" spans="1:12">
      <c r="A47" s="30">
        <v>641001</v>
      </c>
      <c r="B47" s="29" t="s">
        <v>53</v>
      </c>
      <c r="D47" s="52">
        <f>IF(ISERR(-GETPIVOTDATA("Amount LC",DataPivot!$A$5,"Reference Key 2","0000"&amp;A47)),0,-GETPIVOTDATA("Amount LC",DataPivot!$A$5,"Reference Key 2","0000"&amp;A47))</f>
        <v>0</v>
      </c>
      <c r="E47" s="52"/>
      <c r="F47" s="97">
        <f>IF(ISERR(-GETPIVOTDATA("Amount LC",DataPivot!$A$5,"Reference Key 2","0000"&amp;A47)),0,-GETPIVOTDATA("Amount LC",DataPivot!$A$5,"Reference Key 2","0000"&amp;A47))</f>
        <v>0</v>
      </c>
      <c r="G47" s="56"/>
      <c r="H47" s="56"/>
      <c r="I47" s="56"/>
      <c r="J47" s="52">
        <f>F47-D47</f>
        <v>0</v>
      </c>
      <c r="L47" s="32">
        <f>-J47</f>
        <v>0</v>
      </c>
    </row>
    <row r="48" spans="1:12">
      <c r="A48" s="30">
        <v>642001</v>
      </c>
      <c r="B48" s="29" t="s">
        <v>54</v>
      </c>
      <c r="D48" s="52">
        <f>IF(ISERR(-GETPIVOTDATA("Amount LC",DataPivot!$A$5,"Reference Key 2","0000"&amp;A48)),0,-GETPIVOTDATA("Amount LC",DataPivot!$A$5,"Reference Key 2","0000"&amp;A48))</f>
        <v>0</v>
      </c>
      <c r="E48" s="52"/>
      <c r="F48" s="97">
        <v>0</v>
      </c>
      <c r="G48" s="56"/>
      <c r="H48" s="56"/>
      <c r="I48" s="56"/>
      <c r="J48" s="52">
        <f>F48-D48</f>
        <v>0</v>
      </c>
      <c r="L48" s="32">
        <f>-J48</f>
        <v>0</v>
      </c>
    </row>
    <row r="49" spans="1:12">
      <c r="A49" s="30">
        <v>819101</v>
      </c>
      <c r="B49" s="29" t="s">
        <v>55</v>
      </c>
      <c r="D49" s="52">
        <f>IF(ISERR(-GETPIVOTDATA("Amount LC",DataPivot!$A$5,"Reference Key 2","0000"&amp;A49)),0,-GETPIVOTDATA("Amount LC",DataPivot!$A$5,"Reference Key 2","0000"&amp;A49))</f>
        <v>0</v>
      </c>
      <c r="E49" s="52"/>
      <c r="F49" s="97">
        <f>IF(ISERR(-GETPIVOTDATA("Amount LC",DataPivot!$A$5,"Reference Key 2","0000"&amp;A49)),0,-GETPIVOTDATA("Amount LC",DataPivot!$A$5,"Reference Key 2","0000"&amp;A49))</f>
        <v>0</v>
      </c>
      <c r="G49" s="56"/>
      <c r="H49" s="56"/>
      <c r="I49" s="56"/>
      <c r="J49" s="52">
        <f>F49-D49</f>
        <v>0</v>
      </c>
      <c r="L49" s="32">
        <f>-J49</f>
        <v>0</v>
      </c>
    </row>
    <row r="50" spans="1:12">
      <c r="D50" s="52"/>
      <c r="E50" s="52"/>
      <c r="F50" s="52"/>
      <c r="G50" s="56"/>
      <c r="H50" s="56"/>
      <c r="I50" s="56"/>
      <c r="J50" s="52"/>
    </row>
    <row r="51" spans="1:12">
      <c r="B51" s="39" t="s">
        <v>56</v>
      </c>
      <c r="D51" s="55">
        <f>D21+D27+D33+D38+D43+SUM(D46:D49)</f>
        <v>41239.439999999981</v>
      </c>
      <c r="E51" s="55"/>
      <c r="F51" s="55">
        <f>F21+F27+F33+F38+F43+SUM(F46:F49)</f>
        <v>8360.0450000000001</v>
      </c>
      <c r="G51" s="56"/>
      <c r="H51" s="56"/>
      <c r="I51" s="56"/>
      <c r="J51" s="55">
        <f>J21+J27+J33+J38+J43+SUM(J46:J49)</f>
        <v>-32879.394999999982</v>
      </c>
      <c r="L51" s="50">
        <f>-J51</f>
        <v>32879.394999999982</v>
      </c>
    </row>
    <row r="52" spans="1:12">
      <c r="D52" s="52"/>
      <c r="E52" s="52"/>
      <c r="F52" s="52"/>
      <c r="G52" s="56"/>
      <c r="H52" s="56"/>
      <c r="I52" s="56"/>
      <c r="J52" s="52"/>
    </row>
    <row r="53" spans="1:12">
      <c r="A53" s="30">
        <v>900000</v>
      </c>
      <c r="B53" s="29" t="s">
        <v>57</v>
      </c>
      <c r="D53" s="52">
        <f>IF(ISERR(-GETPIVOTDATA("Amount LC",DataPivot!$A$5,"Reference Key 2","0000"&amp;A53)),0,-GETPIVOTDATA("Amount LC",DataPivot!$A$5,"Reference Key 2","0000"&amp;A53))</f>
        <v>0</v>
      </c>
      <c r="E53" s="52"/>
      <c r="F53" s="97">
        <f>IF(ISERR(-GETPIVOTDATA("Amount LC",DataPivot!$A$5,"Reference Key 2","0000"&amp;A53)),0,-GETPIVOTDATA("Amount LC",DataPivot!$A$5,"Reference Key 2","0000"&amp;A53))</f>
        <v>0</v>
      </c>
      <c r="G53" s="56"/>
      <c r="H53" s="56"/>
      <c r="I53" s="56"/>
      <c r="J53" s="52">
        <f t="shared" ref="J53:J58" si="1">F53-D53</f>
        <v>0</v>
      </c>
      <c r="L53" s="32">
        <f t="shared" ref="L53:L59" si="2">-J53</f>
        <v>0</v>
      </c>
    </row>
    <row r="54" spans="1:12">
      <c r="A54" s="30">
        <v>999999</v>
      </c>
      <c r="B54" s="39" t="s">
        <v>58</v>
      </c>
      <c r="D54" s="52">
        <f>D51+D53</f>
        <v>41239.439999999981</v>
      </c>
      <c r="E54" s="52"/>
      <c r="F54" s="97">
        <f>F51+F53</f>
        <v>8360.0450000000001</v>
      </c>
      <c r="G54" s="56"/>
      <c r="H54" s="56"/>
      <c r="I54" s="56"/>
      <c r="J54" s="52">
        <f t="shared" si="1"/>
        <v>-32879.394999999982</v>
      </c>
      <c r="L54" s="32">
        <f t="shared" si="2"/>
        <v>32879.394999999982</v>
      </c>
    </row>
    <row r="55" spans="1:12">
      <c r="A55" s="30">
        <v>640000</v>
      </c>
      <c r="B55" s="31" t="s">
        <v>80</v>
      </c>
      <c r="D55" s="52">
        <f>IF(ISERR(-GETPIVOTDATA("Amount LC",DataPivot!$A$5,"Reference Key 2","0000"&amp;A55)),0,-GETPIVOTDATA("Amount LC",DataPivot!$A$5,"Reference Key 2","0000"&amp;A55))</f>
        <v>0</v>
      </c>
      <c r="E55" s="52"/>
      <c r="F55" s="97">
        <f>IF(ISERR(-GETPIVOTDATA("Amount LC",DataPivot!$A$5,"Reference Key 2","0000"&amp;A55)),0,-GETPIVOTDATA("Amount LC",DataPivot!$A$5,"Reference Key 2","0000"&amp;A55))</f>
        <v>0</v>
      </c>
      <c r="G55" s="56"/>
      <c r="H55" s="56"/>
      <c r="I55" s="56"/>
      <c r="J55" s="52">
        <f t="shared" si="1"/>
        <v>0</v>
      </c>
      <c r="L55" s="32">
        <f t="shared" si="2"/>
        <v>0</v>
      </c>
    </row>
    <row r="56" spans="1:12">
      <c r="A56" s="30">
        <v>900020</v>
      </c>
      <c r="B56" s="31" t="s">
        <v>81</v>
      </c>
      <c r="D56" s="52">
        <f>IF(ISERR(-GETPIVOTDATA("Amount LC",DataPivot!$A$5,"Reference Key 2","0000"&amp;A56)),0,-GETPIVOTDATA("Amount LC",DataPivot!$A$5,"Reference Key 2","0000"&amp;A56))</f>
        <v>0</v>
      </c>
      <c r="E56" s="52"/>
      <c r="F56" s="97">
        <f>IF(ISERR(-GETPIVOTDATA("Amount LC",DataPivot!$A$5,"Reference Key 2","0000"&amp;A56)),0,-GETPIVOTDATA("Amount LC",DataPivot!$A$5,"Reference Key 2","0000"&amp;A56))</f>
        <v>0</v>
      </c>
      <c r="G56" s="56"/>
      <c r="H56" s="56"/>
      <c r="I56" s="56"/>
      <c r="J56" s="52">
        <f t="shared" si="1"/>
        <v>0</v>
      </c>
      <c r="L56" s="32">
        <f t="shared" si="2"/>
        <v>0</v>
      </c>
    </row>
    <row r="57" spans="1:12">
      <c r="A57" s="30">
        <v>900030</v>
      </c>
      <c r="B57" s="31" t="s">
        <v>82</v>
      </c>
      <c r="D57" s="52">
        <f>IF(ISERR(-GETPIVOTDATA("Amount LC",DataPivot!$A$5,"Reference Key 2","0000"&amp;A57)),0,-GETPIVOTDATA("Amount LC",DataPivot!$A$5,"Reference Key 2","0000"&amp;A57))</f>
        <v>0</v>
      </c>
      <c r="E57" s="52"/>
      <c r="F57" s="97">
        <f>IF(ISERR(-GETPIVOTDATA("Amount LC",DataPivot!$A$5,"Reference Key 2","0000"&amp;A57)),0,-GETPIVOTDATA("Amount LC",DataPivot!$A$5,"Reference Key 2","0000"&amp;A57))</f>
        <v>0</v>
      </c>
      <c r="G57" s="56"/>
      <c r="H57" s="56"/>
      <c r="I57" s="56"/>
      <c r="J57" s="52">
        <f t="shared" si="1"/>
        <v>0</v>
      </c>
      <c r="L57" s="32">
        <f t="shared" si="2"/>
        <v>0</v>
      </c>
    </row>
    <row r="58" spans="1:12">
      <c r="A58" s="30">
        <v>900040</v>
      </c>
      <c r="B58" s="31" t="s">
        <v>59</v>
      </c>
      <c r="D58" s="52">
        <f>IF(ISERR(-GETPIVOTDATA("Amount LC",DataPivot!$A$5,"Reference Key 2","0000"&amp;A58)),0,-GETPIVOTDATA("Amount LC",DataPivot!$A$5,"Reference Key 2","0000"&amp;A58))</f>
        <v>0</v>
      </c>
      <c r="E58" s="52"/>
      <c r="F58" s="97">
        <f>IF(ISERR(-GETPIVOTDATA("Amount LC",DataPivot!$A$5,"Reference Key 2","0000"&amp;A58)),0,-GETPIVOTDATA("Amount LC",DataPivot!$A$5,"Reference Key 2","0000"&amp;A58))</f>
        <v>0</v>
      </c>
      <c r="G58" s="56"/>
      <c r="H58" s="56"/>
      <c r="I58" s="56"/>
      <c r="J58" s="52">
        <f t="shared" si="1"/>
        <v>0</v>
      </c>
      <c r="L58" s="32">
        <f t="shared" si="2"/>
        <v>0</v>
      </c>
    </row>
    <row r="59" spans="1:12">
      <c r="B59" s="39" t="s">
        <v>60</v>
      </c>
      <c r="D59" s="55">
        <f>SUM(D54:D58)</f>
        <v>41239.439999999981</v>
      </c>
      <c r="E59" s="55"/>
      <c r="F59" s="55">
        <f>SUM(F54:F58)</f>
        <v>8360.0450000000001</v>
      </c>
      <c r="G59" s="56"/>
      <c r="H59" s="56"/>
      <c r="I59" s="56"/>
      <c r="J59" s="55">
        <f>SUM(J56:J58)</f>
        <v>0</v>
      </c>
      <c r="L59" s="50">
        <f t="shared" si="2"/>
        <v>0</v>
      </c>
    </row>
    <row r="62" spans="1:12">
      <c r="C62" s="51"/>
    </row>
  </sheetData>
  <sheetProtection selectLockedCells="1"/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BX98778"/>
  <sheetViews>
    <sheetView zoomScale="85" zoomScaleNormal="85" workbookViewId="0">
      <selection activeCell="A8" sqref="A8"/>
    </sheetView>
  </sheetViews>
  <sheetFormatPr defaultColWidth="27.7109375" defaultRowHeight="12.75"/>
  <cols>
    <col min="1" max="1" width="21.28515625" style="63" customWidth="1"/>
    <col min="2" max="2" width="68" style="63" bestFit="1" customWidth="1"/>
    <col min="3" max="3" width="68.7109375" style="63" bestFit="1" customWidth="1"/>
    <col min="4" max="4" width="67.28515625" style="63" bestFit="1" customWidth="1"/>
    <col min="5" max="5" width="68.42578125" style="63" bestFit="1" customWidth="1"/>
    <col min="6" max="6" width="67.28515625" style="63" bestFit="1" customWidth="1"/>
    <col min="7" max="7" width="68.7109375" style="63" bestFit="1" customWidth="1"/>
    <col min="8" max="8" width="19.28515625" style="88" bestFit="1" customWidth="1"/>
    <col min="9" max="9" width="17.7109375" style="63" customWidth="1"/>
    <col min="10" max="10" width="18" style="63" customWidth="1"/>
    <col min="11" max="11" width="68.5703125" style="63" bestFit="1" customWidth="1"/>
    <col min="12" max="12" width="29.28515625" style="63" customWidth="1"/>
    <col min="13" max="15" width="67.28515625" style="63" bestFit="1" customWidth="1"/>
    <col min="16" max="16" width="66.7109375" style="63" bestFit="1" customWidth="1"/>
    <col min="17" max="17" width="67.28515625" style="63" bestFit="1" customWidth="1"/>
    <col min="18" max="18" width="68.5703125" style="63" bestFit="1" customWidth="1"/>
    <col min="19" max="19" width="66" style="63" bestFit="1" customWidth="1"/>
    <col min="20" max="20" width="68.5703125" style="63" bestFit="1" customWidth="1"/>
    <col min="21" max="21" width="69.7109375" style="63" bestFit="1" customWidth="1"/>
    <col min="22" max="22" width="66.140625" style="63" bestFit="1" customWidth="1"/>
    <col min="23" max="23" width="17.42578125" style="88" bestFit="1" customWidth="1"/>
    <col min="24" max="24" width="65.28515625" style="63" bestFit="1" customWidth="1"/>
    <col min="25" max="25" width="64.140625" style="63" bestFit="1" customWidth="1"/>
    <col min="26" max="26" width="13.5703125" style="88" bestFit="1" customWidth="1"/>
    <col min="27" max="27" width="24.140625" style="88" bestFit="1" customWidth="1"/>
    <col min="28" max="28" width="67.85546875" style="63" bestFit="1" customWidth="1"/>
    <col min="29" max="29" width="11" style="63" bestFit="1" customWidth="1"/>
    <col min="30" max="30" width="68.7109375" style="63" bestFit="1" customWidth="1"/>
    <col min="31" max="31" width="66.28515625" style="63" bestFit="1" customWidth="1"/>
    <col min="32" max="34" width="67.42578125" style="63" bestFit="1" customWidth="1"/>
    <col min="35" max="35" width="67" style="63" bestFit="1" customWidth="1"/>
    <col min="36" max="36" width="68.7109375" style="63" bestFit="1" customWidth="1"/>
    <col min="37" max="37" width="66.7109375" style="63" bestFit="1" customWidth="1"/>
    <col min="38" max="38" width="28" style="88" bestFit="1" customWidth="1"/>
    <col min="39" max="39" width="25" style="88" bestFit="1" customWidth="1"/>
    <col min="40" max="40" width="21.140625" style="88" bestFit="1" customWidth="1"/>
    <col min="41" max="41" width="17.42578125" style="88" bestFit="1" customWidth="1"/>
    <col min="42" max="42" width="19" style="63" bestFit="1" customWidth="1"/>
    <col min="43" max="43" width="68" style="63" bestFit="1" customWidth="1"/>
    <col min="44" max="44" width="66.28515625" style="63" bestFit="1" customWidth="1"/>
    <col min="45" max="45" width="17.42578125" style="63" bestFit="1" customWidth="1"/>
    <col min="46" max="46" width="66.42578125" style="63" bestFit="1" customWidth="1"/>
    <col min="47" max="47" width="68" style="63" bestFit="1" customWidth="1"/>
    <col min="48" max="48" width="69.28515625" style="63" bestFit="1" customWidth="1"/>
    <col min="49" max="49" width="67.7109375" style="63" bestFit="1" customWidth="1"/>
    <col min="50" max="50" width="65" style="63" bestFit="1" customWidth="1"/>
    <col min="51" max="51" width="11.42578125" style="63" bestFit="1" customWidth="1"/>
    <col min="52" max="70" width="65.85546875" style="63" bestFit="1" customWidth="1"/>
    <col min="71" max="71" width="11.42578125" style="88" bestFit="1" customWidth="1"/>
    <col min="72" max="72" width="20.85546875" style="88" bestFit="1" customWidth="1"/>
    <col min="73" max="74" width="11.42578125" style="88" bestFit="1" customWidth="1"/>
    <col min="75" max="75" width="65.28515625" style="88" bestFit="1" customWidth="1"/>
    <col min="76" max="76" width="14.85546875" style="63" bestFit="1" customWidth="1"/>
    <col min="77" max="16384" width="27.7109375" style="63"/>
  </cols>
  <sheetData>
    <row r="1" spans="1:76" ht="33" customHeight="1">
      <c r="A1" s="57"/>
      <c r="B1" s="58" t="s">
        <v>83</v>
      </c>
      <c r="C1" s="59"/>
      <c r="D1" s="59"/>
      <c r="E1" s="59"/>
      <c r="F1" s="59"/>
      <c r="G1" s="60"/>
      <c r="H1" s="61"/>
      <c r="I1" s="57" t="s">
        <v>84</v>
      </c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60"/>
      <c r="X1" s="59"/>
      <c r="Y1" s="60"/>
      <c r="Z1" s="60"/>
      <c r="AA1" s="62"/>
      <c r="AB1" s="58" t="s">
        <v>85</v>
      </c>
      <c r="AC1" s="60"/>
      <c r="AD1" s="59"/>
      <c r="AE1" s="59"/>
      <c r="AF1" s="59"/>
      <c r="AG1" s="59"/>
      <c r="AH1" s="59"/>
      <c r="AI1" s="59"/>
      <c r="AJ1" s="59"/>
      <c r="AK1" s="60"/>
      <c r="AL1" s="60"/>
      <c r="AM1" s="60"/>
      <c r="AN1" s="60"/>
      <c r="AO1" s="60"/>
      <c r="AP1" s="60"/>
      <c r="AQ1" s="57" t="s">
        <v>86</v>
      </c>
      <c r="AR1" s="59"/>
      <c r="AS1" s="59"/>
      <c r="AT1" s="62"/>
      <c r="AU1" s="57" t="s">
        <v>87</v>
      </c>
      <c r="AV1" s="59"/>
      <c r="AW1" s="62"/>
      <c r="AX1" s="57" t="s">
        <v>88</v>
      </c>
      <c r="AY1" s="58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60"/>
      <c r="BS1" s="60"/>
      <c r="BT1" s="60"/>
      <c r="BU1" s="60"/>
      <c r="BV1" s="60"/>
      <c r="BW1" s="60"/>
      <c r="BX1" s="61"/>
    </row>
    <row r="2" spans="1:76" s="65" customFormat="1" ht="17.25" customHeight="1">
      <c r="A2" s="64">
        <v>8</v>
      </c>
      <c r="B2" s="64">
        <v>2</v>
      </c>
      <c r="C2" s="64">
        <v>2</v>
      </c>
      <c r="D2" s="64">
        <v>2</v>
      </c>
      <c r="E2" s="64">
        <v>2</v>
      </c>
      <c r="F2" s="64">
        <v>2</v>
      </c>
      <c r="G2" s="64">
        <v>2</v>
      </c>
      <c r="H2" s="64">
        <v>0</v>
      </c>
      <c r="I2" s="64">
        <v>8</v>
      </c>
      <c r="J2" s="64">
        <v>4</v>
      </c>
      <c r="K2" s="64">
        <v>0</v>
      </c>
      <c r="L2" s="64">
        <v>4</v>
      </c>
      <c r="M2" s="64">
        <v>0</v>
      </c>
      <c r="N2" s="64">
        <v>0</v>
      </c>
      <c r="O2" s="64">
        <v>0</v>
      </c>
      <c r="P2" s="64">
        <v>0</v>
      </c>
      <c r="Q2" s="64">
        <v>4</v>
      </c>
      <c r="R2" s="64">
        <v>0</v>
      </c>
      <c r="S2" s="64">
        <v>0</v>
      </c>
      <c r="T2" s="64">
        <v>4</v>
      </c>
      <c r="U2" s="64">
        <v>0</v>
      </c>
      <c r="V2" s="64">
        <v>0</v>
      </c>
      <c r="W2" s="64">
        <v>0</v>
      </c>
      <c r="X2" s="64">
        <v>0</v>
      </c>
      <c r="Y2" s="64">
        <v>0</v>
      </c>
      <c r="Z2" s="64">
        <v>0</v>
      </c>
      <c r="AA2" s="64">
        <v>0</v>
      </c>
      <c r="AB2" s="64">
        <v>4</v>
      </c>
      <c r="AC2" s="64">
        <v>4</v>
      </c>
      <c r="AD2" s="64">
        <v>4</v>
      </c>
      <c r="AE2" s="64">
        <v>0</v>
      </c>
      <c r="AF2" s="64">
        <v>4</v>
      </c>
      <c r="AG2" s="64">
        <v>4</v>
      </c>
      <c r="AH2" s="64">
        <v>0</v>
      </c>
      <c r="AI2" s="64">
        <v>0</v>
      </c>
      <c r="AJ2" s="64">
        <v>0</v>
      </c>
      <c r="AK2" s="64">
        <v>0</v>
      </c>
      <c r="AL2" s="64">
        <v>2</v>
      </c>
      <c r="AM2" s="64">
        <v>0</v>
      </c>
      <c r="AN2" s="64">
        <v>0</v>
      </c>
      <c r="AO2" s="64">
        <v>0</v>
      </c>
      <c r="AP2" s="64">
        <v>0</v>
      </c>
      <c r="AQ2" s="64">
        <v>0</v>
      </c>
      <c r="AR2" s="64">
        <v>0</v>
      </c>
      <c r="AS2" s="64">
        <v>0</v>
      </c>
      <c r="AT2" s="64">
        <v>0</v>
      </c>
      <c r="AU2" s="64">
        <v>8</v>
      </c>
      <c r="AV2" s="64">
        <v>8</v>
      </c>
      <c r="AW2" s="64">
        <v>0</v>
      </c>
      <c r="AX2" s="64">
        <v>0</v>
      </c>
      <c r="AY2" s="64">
        <v>0</v>
      </c>
      <c r="AZ2" s="64">
        <v>0</v>
      </c>
      <c r="BA2" s="64">
        <v>0</v>
      </c>
      <c r="BB2" s="64">
        <v>0</v>
      </c>
      <c r="BC2" s="64">
        <v>0</v>
      </c>
      <c r="BD2" s="64">
        <v>0</v>
      </c>
      <c r="BE2" s="64">
        <v>0</v>
      </c>
      <c r="BF2" s="64">
        <v>0</v>
      </c>
      <c r="BG2" s="64">
        <v>0</v>
      </c>
      <c r="BH2" s="64">
        <v>0</v>
      </c>
      <c r="BI2" s="64">
        <v>0</v>
      </c>
      <c r="BJ2" s="64">
        <v>0</v>
      </c>
      <c r="BK2" s="64">
        <v>0</v>
      </c>
      <c r="BL2" s="64">
        <v>0</v>
      </c>
      <c r="BM2" s="64">
        <v>0</v>
      </c>
      <c r="BN2" s="64">
        <v>0</v>
      </c>
      <c r="BO2" s="64">
        <v>0</v>
      </c>
      <c r="BP2" s="64">
        <v>0</v>
      </c>
      <c r="BQ2" s="64">
        <v>1</v>
      </c>
      <c r="BR2" s="64">
        <v>0</v>
      </c>
      <c r="BS2" s="64">
        <v>0</v>
      </c>
      <c r="BT2" s="64">
        <v>0</v>
      </c>
      <c r="BU2" s="64">
        <v>0</v>
      </c>
      <c r="BV2" s="64">
        <v>0</v>
      </c>
      <c r="BW2" s="64">
        <v>0</v>
      </c>
      <c r="BX2" s="64">
        <v>0</v>
      </c>
    </row>
    <row r="3" spans="1:76">
      <c r="A3" s="66"/>
      <c r="B3" s="66"/>
      <c r="C3" s="66"/>
      <c r="D3" s="66"/>
      <c r="E3" s="66"/>
      <c r="F3" s="66"/>
      <c r="G3" s="66"/>
      <c r="H3" s="67"/>
      <c r="I3" s="68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9"/>
      <c r="X3" s="66"/>
      <c r="Y3" s="66"/>
      <c r="Z3" s="67"/>
      <c r="AA3" s="69"/>
      <c r="AB3" s="68"/>
      <c r="AC3" s="67"/>
      <c r="AD3" s="66"/>
      <c r="AE3" s="66"/>
      <c r="AF3" s="66"/>
      <c r="AG3" s="66"/>
      <c r="AH3" s="66"/>
      <c r="AI3" s="66"/>
      <c r="AJ3" s="66"/>
      <c r="AK3" s="66"/>
      <c r="AL3" s="67"/>
      <c r="AM3" s="67"/>
      <c r="AN3" s="67"/>
      <c r="AO3" s="66"/>
      <c r="AP3" s="67"/>
      <c r="AQ3" s="68"/>
      <c r="AR3" s="66"/>
      <c r="AS3" s="66"/>
      <c r="AT3" s="66"/>
      <c r="AU3" s="68"/>
      <c r="AV3" s="66"/>
      <c r="AW3" s="66"/>
      <c r="AX3" s="68" t="s">
        <v>89</v>
      </c>
      <c r="AY3" s="66" t="s">
        <v>90</v>
      </c>
      <c r="AZ3" s="66" t="s">
        <v>91</v>
      </c>
      <c r="BA3" s="66" t="s">
        <v>92</v>
      </c>
      <c r="BB3" s="66" t="s">
        <v>93</v>
      </c>
      <c r="BC3" s="66" t="s">
        <v>94</v>
      </c>
      <c r="BD3" s="66" t="s">
        <v>95</v>
      </c>
      <c r="BE3" s="66" t="s">
        <v>92</v>
      </c>
      <c r="BF3" s="66" t="s">
        <v>92</v>
      </c>
      <c r="BG3" s="66" t="s">
        <v>91</v>
      </c>
      <c r="BH3" s="66" t="s">
        <v>89</v>
      </c>
      <c r="BI3" s="66" t="s">
        <v>91</v>
      </c>
      <c r="BJ3" s="66" t="s">
        <v>89</v>
      </c>
      <c r="BK3" s="66" t="s">
        <v>90</v>
      </c>
      <c r="BL3" s="66" t="s">
        <v>90</v>
      </c>
      <c r="BM3" s="66" t="s">
        <v>90</v>
      </c>
      <c r="BN3" s="66" t="s">
        <v>90</v>
      </c>
      <c r="BO3" s="66" t="s">
        <v>92</v>
      </c>
      <c r="BP3" s="66" t="s">
        <v>89</v>
      </c>
      <c r="BQ3" s="66" t="s">
        <v>96</v>
      </c>
      <c r="BR3" s="66" t="s">
        <v>89</v>
      </c>
      <c r="BS3" s="67" t="s">
        <v>89</v>
      </c>
      <c r="BT3" s="67" t="s">
        <v>90</v>
      </c>
      <c r="BU3" s="67" t="s">
        <v>90</v>
      </c>
      <c r="BV3" s="67" t="s">
        <v>97</v>
      </c>
      <c r="BW3" s="67" t="s">
        <v>92</v>
      </c>
      <c r="BX3" s="70"/>
    </row>
    <row r="4" spans="1:76" ht="38.25">
      <c r="A4" s="71" t="s">
        <v>177</v>
      </c>
      <c r="B4" s="72" t="s">
        <v>178</v>
      </c>
      <c r="C4" s="72" t="s">
        <v>179</v>
      </c>
      <c r="D4" s="72" t="s">
        <v>180</v>
      </c>
      <c r="E4" s="72" t="s">
        <v>181</v>
      </c>
      <c r="F4" s="72" t="s">
        <v>182</v>
      </c>
      <c r="G4" s="72" t="s">
        <v>183</v>
      </c>
      <c r="H4" s="73" t="s">
        <v>184</v>
      </c>
      <c r="I4" s="71" t="s">
        <v>185</v>
      </c>
      <c r="J4" s="72" t="s">
        <v>186</v>
      </c>
      <c r="K4" s="72" t="s">
        <v>187</v>
      </c>
      <c r="L4" s="72" t="s">
        <v>188</v>
      </c>
      <c r="M4" s="72" t="s">
        <v>189</v>
      </c>
      <c r="N4" s="72" t="s">
        <v>190</v>
      </c>
      <c r="O4" s="72" t="s">
        <v>191</v>
      </c>
      <c r="P4" s="72" t="s">
        <v>192</v>
      </c>
      <c r="Q4" s="72" t="s">
        <v>193</v>
      </c>
      <c r="R4" s="72" t="s">
        <v>194</v>
      </c>
      <c r="S4" s="72" t="s">
        <v>195</v>
      </c>
      <c r="T4" s="72" t="s">
        <v>179</v>
      </c>
      <c r="U4" s="73" t="s">
        <v>196</v>
      </c>
      <c r="V4" s="73" t="s">
        <v>197</v>
      </c>
      <c r="W4" s="73" t="s">
        <v>198</v>
      </c>
      <c r="X4" s="73" t="s">
        <v>199</v>
      </c>
      <c r="Y4" s="73" t="s">
        <v>200</v>
      </c>
      <c r="Z4" s="74" t="s">
        <v>201</v>
      </c>
      <c r="AA4" s="74" t="s">
        <v>202</v>
      </c>
      <c r="AB4" s="75" t="s">
        <v>203</v>
      </c>
      <c r="AC4" s="74" t="s">
        <v>204</v>
      </c>
      <c r="AD4" s="72" t="s">
        <v>187</v>
      </c>
      <c r="AE4" s="72" t="s">
        <v>188</v>
      </c>
      <c r="AF4" s="72" t="s">
        <v>189</v>
      </c>
      <c r="AG4" s="72" t="s">
        <v>190</v>
      </c>
      <c r="AH4" s="72" t="s">
        <v>191</v>
      </c>
      <c r="AI4" s="72" t="s">
        <v>192</v>
      </c>
      <c r="AJ4" s="72" t="s">
        <v>179</v>
      </c>
      <c r="AK4" s="72" t="s">
        <v>205</v>
      </c>
      <c r="AL4" s="73" t="s">
        <v>206</v>
      </c>
      <c r="AM4" s="73" t="s">
        <v>207</v>
      </c>
      <c r="AN4" s="73" t="s">
        <v>208</v>
      </c>
      <c r="AO4" s="73" t="s">
        <v>198</v>
      </c>
      <c r="AP4" s="74" t="s">
        <v>209</v>
      </c>
      <c r="AQ4" s="71" t="s">
        <v>186</v>
      </c>
      <c r="AR4" s="72" t="s">
        <v>192</v>
      </c>
      <c r="AS4" s="73" t="s">
        <v>198</v>
      </c>
      <c r="AT4" s="72" t="s">
        <v>210</v>
      </c>
      <c r="AU4" s="71" t="s">
        <v>211</v>
      </c>
      <c r="AV4" s="72" t="s">
        <v>87</v>
      </c>
      <c r="AW4" s="72" t="s">
        <v>212</v>
      </c>
      <c r="AX4" s="71" t="s">
        <v>213</v>
      </c>
      <c r="AY4" s="72" t="s">
        <v>203</v>
      </c>
      <c r="AZ4" s="72" t="s">
        <v>214</v>
      </c>
      <c r="BA4" s="72" t="s">
        <v>215</v>
      </c>
      <c r="BB4" s="72" t="s">
        <v>216</v>
      </c>
      <c r="BC4" s="72" t="s">
        <v>64</v>
      </c>
      <c r="BD4" s="72" t="s">
        <v>65</v>
      </c>
      <c r="BE4" s="72" t="s">
        <v>217</v>
      </c>
      <c r="BF4" s="72" t="s">
        <v>218</v>
      </c>
      <c r="BG4" s="72" t="s">
        <v>219</v>
      </c>
      <c r="BH4" s="72" t="s">
        <v>220</v>
      </c>
      <c r="BI4" s="72" t="s">
        <v>221</v>
      </c>
      <c r="BJ4" s="72" t="s">
        <v>222</v>
      </c>
      <c r="BK4" s="72" t="s">
        <v>223</v>
      </c>
      <c r="BL4" s="72" t="s">
        <v>224</v>
      </c>
      <c r="BM4" s="72" t="s">
        <v>225</v>
      </c>
      <c r="BN4" s="72" t="s">
        <v>226</v>
      </c>
      <c r="BO4" s="72" t="s">
        <v>227</v>
      </c>
      <c r="BP4" s="72" t="s">
        <v>228</v>
      </c>
      <c r="BQ4" s="72" t="s">
        <v>229</v>
      </c>
      <c r="BR4" s="76" t="s">
        <v>230</v>
      </c>
      <c r="BS4" s="74" t="s">
        <v>231</v>
      </c>
      <c r="BT4" s="74" t="s">
        <v>232</v>
      </c>
      <c r="BU4" s="74" t="s">
        <v>233</v>
      </c>
      <c r="BV4" s="74" t="s">
        <v>234</v>
      </c>
      <c r="BW4" s="74" t="s">
        <v>235</v>
      </c>
      <c r="BX4" s="77" t="s">
        <v>196</v>
      </c>
    </row>
    <row r="5" spans="1:76">
      <c r="A5" s="78" t="s">
        <v>98</v>
      </c>
      <c r="B5" s="78" t="s">
        <v>99</v>
      </c>
      <c r="C5" s="78" t="s">
        <v>100</v>
      </c>
      <c r="D5" s="78" t="s">
        <v>101</v>
      </c>
      <c r="E5" s="78" t="s">
        <v>102</v>
      </c>
      <c r="F5" s="78" t="s">
        <v>103</v>
      </c>
      <c r="G5" s="78" t="s">
        <v>104</v>
      </c>
      <c r="H5" s="79" t="s">
        <v>105</v>
      </c>
      <c r="I5" s="78" t="s">
        <v>106</v>
      </c>
      <c r="J5" s="78" t="s">
        <v>107</v>
      </c>
      <c r="K5" s="78" t="s">
        <v>108</v>
      </c>
      <c r="L5" s="78" t="s">
        <v>109</v>
      </c>
      <c r="M5" s="78" t="s">
        <v>110</v>
      </c>
      <c r="N5" s="78" t="s">
        <v>111</v>
      </c>
      <c r="O5" s="78" t="s">
        <v>112</v>
      </c>
      <c r="P5" s="78" t="s">
        <v>113</v>
      </c>
      <c r="Q5" s="78" t="s">
        <v>114</v>
      </c>
      <c r="R5" s="78" t="s">
        <v>115</v>
      </c>
      <c r="S5" s="78" t="s">
        <v>116</v>
      </c>
      <c r="T5" s="78" t="s">
        <v>117</v>
      </c>
      <c r="U5" s="78" t="s">
        <v>118</v>
      </c>
      <c r="V5" s="78" t="s">
        <v>119</v>
      </c>
      <c r="W5" s="80" t="s">
        <v>120</v>
      </c>
      <c r="X5" s="78" t="s">
        <v>121</v>
      </c>
      <c r="Y5" s="78" t="s">
        <v>122</v>
      </c>
      <c r="Z5" s="80" t="s">
        <v>123</v>
      </c>
      <c r="AA5" s="81" t="s">
        <v>124</v>
      </c>
      <c r="AB5" s="78" t="s">
        <v>125</v>
      </c>
      <c r="AC5" s="80" t="s">
        <v>126</v>
      </c>
      <c r="AD5" s="78" t="s">
        <v>127</v>
      </c>
      <c r="AE5" s="78" t="s">
        <v>128</v>
      </c>
      <c r="AF5" s="78" t="s">
        <v>129</v>
      </c>
      <c r="AG5" s="78" t="s">
        <v>130</v>
      </c>
      <c r="AH5" s="78" t="s">
        <v>131</v>
      </c>
      <c r="AI5" s="78" t="s">
        <v>132</v>
      </c>
      <c r="AJ5" s="78" t="s">
        <v>133</v>
      </c>
      <c r="AK5" s="78" t="s">
        <v>134</v>
      </c>
      <c r="AL5" s="80" t="s">
        <v>135</v>
      </c>
      <c r="AM5" s="80" t="s">
        <v>136</v>
      </c>
      <c r="AN5" s="80" t="s">
        <v>137</v>
      </c>
      <c r="AO5" s="80" t="s">
        <v>138</v>
      </c>
      <c r="AP5" s="82" t="s">
        <v>139</v>
      </c>
      <c r="AQ5" s="78" t="s">
        <v>140</v>
      </c>
      <c r="AR5" s="78" t="s">
        <v>141</v>
      </c>
      <c r="AS5" s="78" t="s">
        <v>142</v>
      </c>
      <c r="AT5" s="82" t="s">
        <v>143</v>
      </c>
      <c r="AU5" s="78" t="s">
        <v>144</v>
      </c>
      <c r="AV5" s="78" t="s">
        <v>145</v>
      </c>
      <c r="AW5" s="82" t="s">
        <v>146</v>
      </c>
      <c r="AX5" s="78" t="s">
        <v>147</v>
      </c>
      <c r="AY5" s="78" t="s">
        <v>148</v>
      </c>
      <c r="AZ5" s="78" t="s">
        <v>149</v>
      </c>
      <c r="BA5" s="78" t="s">
        <v>150</v>
      </c>
      <c r="BB5" s="78" t="s">
        <v>151</v>
      </c>
      <c r="BC5" s="78" t="s">
        <v>152</v>
      </c>
      <c r="BD5" s="78" t="s">
        <v>153</v>
      </c>
      <c r="BE5" s="78" t="s">
        <v>154</v>
      </c>
      <c r="BF5" s="78" t="s">
        <v>155</v>
      </c>
      <c r="BG5" s="78" t="s">
        <v>156</v>
      </c>
      <c r="BH5" s="78" t="s">
        <v>157</v>
      </c>
      <c r="BI5" s="78" t="s">
        <v>158</v>
      </c>
      <c r="BJ5" s="78" t="s">
        <v>159</v>
      </c>
      <c r="BK5" s="78" t="s">
        <v>160</v>
      </c>
      <c r="BL5" s="78" t="s">
        <v>161</v>
      </c>
      <c r="BM5" s="78" t="s">
        <v>162</v>
      </c>
      <c r="BN5" s="78" t="s">
        <v>163</v>
      </c>
      <c r="BO5" s="78" t="s">
        <v>164</v>
      </c>
      <c r="BP5" s="78" t="s">
        <v>165</v>
      </c>
      <c r="BQ5" s="78" t="s">
        <v>166</v>
      </c>
      <c r="BR5" s="78" t="s">
        <v>167</v>
      </c>
      <c r="BS5" s="80" t="s">
        <v>168</v>
      </c>
      <c r="BT5" s="80" t="s">
        <v>169</v>
      </c>
      <c r="BU5" s="80" t="s">
        <v>170</v>
      </c>
      <c r="BV5" s="80" t="s">
        <v>171</v>
      </c>
      <c r="BW5" s="80" t="s">
        <v>172</v>
      </c>
      <c r="BX5" s="82" t="s">
        <v>173</v>
      </c>
    </row>
    <row r="6" spans="1:76">
      <c r="A6" s="63">
        <v>1</v>
      </c>
      <c r="B6" s="63" t="s">
        <v>245</v>
      </c>
      <c r="C6" s="63" t="s">
        <v>176</v>
      </c>
      <c r="D6" s="83">
        <f>'JE Data'!$R$1</f>
        <v>20140215</v>
      </c>
      <c r="E6" s="83">
        <f>'JE Data'!$R$1</f>
        <v>20140215</v>
      </c>
      <c r="F6" s="63" t="s">
        <v>246</v>
      </c>
      <c r="G6" s="63" t="s">
        <v>249</v>
      </c>
      <c r="I6" s="63">
        <v>1</v>
      </c>
      <c r="J6" s="63">
        <v>449000</v>
      </c>
      <c r="L6" s="63" t="s">
        <v>245</v>
      </c>
      <c r="Q6" s="63" t="s">
        <v>19</v>
      </c>
      <c r="T6" s="63" t="s">
        <v>176</v>
      </c>
      <c r="Y6" s="63" t="s">
        <v>247</v>
      </c>
      <c r="AU6" s="63" t="s">
        <v>20</v>
      </c>
      <c r="AV6" s="84">
        <f>-'JE Data'!L57</f>
        <v>0</v>
      </c>
      <c r="BQ6" s="63" t="s">
        <v>175</v>
      </c>
    </row>
    <row r="7" spans="1:76">
      <c r="A7" s="63">
        <v>1</v>
      </c>
      <c r="I7" s="63">
        <v>2</v>
      </c>
      <c r="T7" s="63" t="s">
        <v>248</v>
      </c>
      <c r="AB7" s="63" t="str">
        <f>'JE Data'!O2</f>
        <v>US3E070002</v>
      </c>
      <c r="AC7" s="63" t="s">
        <v>238</v>
      </c>
      <c r="AD7" s="63" t="str">
        <f>'JE Data'!O3</f>
        <v>RELATIVIY</v>
      </c>
      <c r="AF7" s="63" t="str">
        <f>'JE Data'!O4</f>
        <v>USRMG</v>
      </c>
      <c r="AG7" s="63">
        <v>900030</v>
      </c>
      <c r="AL7" s="88">
        <f>'JE Data'!$O$5</f>
        <v>20131130</v>
      </c>
      <c r="AU7" s="63" t="s">
        <v>20</v>
      </c>
      <c r="AV7" s="84">
        <f>-AV6</f>
        <v>0</v>
      </c>
      <c r="BQ7" s="63" t="s">
        <v>175</v>
      </c>
    </row>
    <row r="8" spans="1:76" s="83" customFormat="1">
      <c r="A8" s="83">
        <v>2</v>
      </c>
      <c r="B8" s="89" t="s">
        <v>242</v>
      </c>
      <c r="C8" s="83" t="s">
        <v>176</v>
      </c>
      <c r="D8" s="83">
        <f>'JE Data'!$R$1</f>
        <v>20140215</v>
      </c>
      <c r="E8" s="83">
        <f>'JE Data'!$R$1</f>
        <v>20140215</v>
      </c>
      <c r="F8" s="83" t="s">
        <v>174</v>
      </c>
      <c r="G8" s="25" t="s">
        <v>236</v>
      </c>
      <c r="I8" s="83">
        <v>1</v>
      </c>
      <c r="J8" s="83">
        <v>190900</v>
      </c>
      <c r="L8" s="89" t="s">
        <v>242</v>
      </c>
      <c r="Q8" s="83" t="s">
        <v>19</v>
      </c>
      <c r="T8" s="83" t="s">
        <v>176</v>
      </c>
      <c r="Y8" s="83" t="s">
        <v>237</v>
      </c>
      <c r="AU8" s="83" t="s">
        <v>20</v>
      </c>
      <c r="AV8" s="84">
        <v>1</v>
      </c>
    </row>
    <row r="9" spans="1:76" s="83" customFormat="1">
      <c r="A9" s="83">
        <v>2</v>
      </c>
      <c r="I9" s="83">
        <v>2</v>
      </c>
      <c r="J9" s="83">
        <v>190900</v>
      </c>
      <c r="L9" s="83" t="str">
        <f>L8</f>
        <v>RESERVES HELD</v>
      </c>
      <c r="Q9" s="83" t="s">
        <v>19</v>
      </c>
      <c r="T9" s="83" t="s">
        <v>176</v>
      </c>
      <c r="Y9" s="83" t="s">
        <v>237</v>
      </c>
      <c r="AU9" s="83" t="s">
        <v>20</v>
      </c>
      <c r="AV9" s="84">
        <v>-1</v>
      </c>
    </row>
    <row r="10" spans="1:76" s="83" customFormat="1">
      <c r="A10" s="83">
        <v>2</v>
      </c>
      <c r="H10" s="85"/>
      <c r="I10" s="83">
        <v>3</v>
      </c>
      <c r="M10" s="84"/>
      <c r="W10" s="85"/>
      <c r="Z10" s="85"/>
      <c r="AA10" s="85"/>
      <c r="AB10" s="83" t="str">
        <f>'JE Data'!O2</f>
        <v>US3E070002</v>
      </c>
      <c r="AC10" s="85" t="s">
        <v>238</v>
      </c>
      <c r="AD10" s="85" t="str">
        <f>'JE Data'!O3</f>
        <v>RELATIVIY</v>
      </c>
      <c r="AF10" s="83" t="str">
        <f>'JE Data'!O4</f>
        <v>USRMG</v>
      </c>
      <c r="AG10" s="83">
        <v>570001</v>
      </c>
      <c r="AL10" s="88">
        <f>'JE Data'!$O$5</f>
        <v>20131130</v>
      </c>
      <c r="AM10" s="85"/>
      <c r="AN10" s="85"/>
      <c r="AO10" s="85"/>
      <c r="AU10" s="83" t="s">
        <v>20</v>
      </c>
      <c r="AV10" s="99" t="e">
        <f>#REF!</f>
        <v>#REF!</v>
      </c>
      <c r="BS10" s="85"/>
      <c r="BT10" s="85"/>
      <c r="BU10" s="85"/>
      <c r="BV10" s="85"/>
      <c r="BW10" s="85"/>
      <c r="BX10" s="85"/>
    </row>
    <row r="11" spans="1:76" s="83" customFormat="1">
      <c r="A11" s="83">
        <v>2</v>
      </c>
      <c r="H11" s="85"/>
      <c r="I11" s="83">
        <v>4</v>
      </c>
      <c r="W11" s="85"/>
      <c r="Z11" s="85"/>
      <c r="AA11" s="85"/>
      <c r="AB11" s="83" t="str">
        <f>AB10</f>
        <v>US3E070002</v>
      </c>
      <c r="AC11" s="85" t="s">
        <v>238</v>
      </c>
      <c r="AD11" s="85" t="str">
        <f>AD10</f>
        <v>RELATIVIY</v>
      </c>
      <c r="AF11" s="83" t="str">
        <f>AF10</f>
        <v>USRMG</v>
      </c>
      <c r="AG11" s="83">
        <v>570001</v>
      </c>
      <c r="AL11" s="85"/>
      <c r="AM11" s="85"/>
      <c r="AN11" s="85"/>
      <c r="AO11" s="85"/>
      <c r="AU11" s="83" t="s">
        <v>20</v>
      </c>
      <c r="AV11" s="84" t="e">
        <f>-AV10</f>
        <v>#REF!</v>
      </c>
      <c r="BS11" s="85"/>
      <c r="BT11" s="85"/>
      <c r="BU11" s="85"/>
      <c r="BV11" s="85"/>
      <c r="BW11" s="85"/>
      <c r="BX11" s="85"/>
    </row>
    <row r="12" spans="1:76" s="83" customFormat="1">
      <c r="A12" s="83">
        <v>3</v>
      </c>
      <c r="B12" s="83" t="str">
        <f>B8</f>
        <v>RESERVES HELD</v>
      </c>
      <c r="C12" s="83" t="s">
        <v>176</v>
      </c>
      <c r="D12" s="83">
        <f>'JE Data'!$R$1</f>
        <v>20140215</v>
      </c>
      <c r="E12" s="83">
        <f>'JE Data'!$R$1</f>
        <v>20140215</v>
      </c>
      <c r="F12" s="83" t="s">
        <v>174</v>
      </c>
      <c r="G12" s="25" t="s">
        <v>236</v>
      </c>
      <c r="I12" s="86">
        <v>1</v>
      </c>
      <c r="J12" s="83">
        <v>449000</v>
      </c>
      <c r="L12" s="83" t="str">
        <f>L8</f>
        <v>RESERVES HELD</v>
      </c>
      <c r="Q12" s="83" t="s">
        <v>19</v>
      </c>
      <c r="T12" s="83" t="s">
        <v>176</v>
      </c>
      <c r="Y12" s="83" t="s">
        <v>238</v>
      </c>
      <c r="AC12" s="85"/>
      <c r="AD12" s="85"/>
      <c r="AU12" s="86" t="s">
        <v>20</v>
      </c>
      <c r="AV12" s="84" t="e">
        <f>-AV10</f>
        <v>#REF!</v>
      </c>
    </row>
    <row r="13" spans="1:76" s="83" customFormat="1">
      <c r="A13" s="83">
        <v>3</v>
      </c>
      <c r="I13" s="86">
        <v>2</v>
      </c>
      <c r="J13" s="83">
        <v>570000</v>
      </c>
      <c r="L13" s="83" t="str">
        <f>L8</f>
        <v>RESERVES HELD</v>
      </c>
      <c r="Q13" s="83" t="s">
        <v>239</v>
      </c>
      <c r="T13" s="83" t="s">
        <v>240</v>
      </c>
      <c r="AC13" s="85"/>
      <c r="AD13" s="85"/>
      <c r="AU13" s="86" t="s">
        <v>20</v>
      </c>
      <c r="AV13" s="84" t="e">
        <f>AV10</f>
        <v>#REF!</v>
      </c>
      <c r="AZ13" s="83">
        <v>19</v>
      </c>
      <c r="BA13" s="83" t="str">
        <f>'JE Data'!O1</f>
        <v>US-RMG</v>
      </c>
      <c r="BF13" s="83">
        <v>3</v>
      </c>
      <c r="BG13" s="83">
        <v>1</v>
      </c>
      <c r="BH13" s="83">
        <v>3</v>
      </c>
      <c r="BJ13" s="83" t="s">
        <v>241</v>
      </c>
      <c r="BO13" s="83">
        <v>75</v>
      </c>
      <c r="BQ13" s="25" t="str">
        <f>G12</f>
        <v>GUPUS07ERSVHLD</v>
      </c>
    </row>
    <row r="14" spans="1:76">
      <c r="A14" s="63">
        <v>4</v>
      </c>
      <c r="B14" s="89" t="s">
        <v>243</v>
      </c>
      <c r="C14" s="63" t="s">
        <v>176</v>
      </c>
      <c r="D14" s="83">
        <f>'JE Data'!$R$1</f>
        <v>20140215</v>
      </c>
      <c r="E14" s="83">
        <f>'JE Data'!$R$1</f>
        <v>20140215</v>
      </c>
      <c r="F14" s="63" t="s">
        <v>174</v>
      </c>
      <c r="G14" s="63" t="s">
        <v>244</v>
      </c>
      <c r="I14" s="63">
        <v>1</v>
      </c>
      <c r="J14" s="63">
        <v>190900</v>
      </c>
      <c r="L14" s="89" t="s">
        <v>243</v>
      </c>
      <c r="Q14" s="63" t="s">
        <v>19</v>
      </c>
      <c r="T14" s="63" t="s">
        <v>176</v>
      </c>
      <c r="Y14" s="63" t="s">
        <v>237</v>
      </c>
      <c r="AU14" s="63" t="s">
        <v>20</v>
      </c>
      <c r="AV14" s="84">
        <v>1</v>
      </c>
      <c r="BQ14" s="63" t="s">
        <v>175</v>
      </c>
    </row>
    <row r="15" spans="1:76">
      <c r="A15" s="63">
        <v>4</v>
      </c>
      <c r="I15" s="63">
        <v>2</v>
      </c>
      <c r="J15" s="63">
        <v>190900</v>
      </c>
      <c r="L15" s="63" t="str">
        <f>L14</f>
        <v>RESERVES RELEASED</v>
      </c>
      <c r="Q15" s="63" t="s">
        <v>19</v>
      </c>
      <c r="T15" s="63" t="s">
        <v>176</v>
      </c>
      <c r="Y15" s="63" t="s">
        <v>237</v>
      </c>
      <c r="AU15" s="63" t="s">
        <v>20</v>
      </c>
      <c r="AV15" s="84">
        <v>-1</v>
      </c>
      <c r="BQ15" s="63" t="s">
        <v>175</v>
      </c>
    </row>
    <row r="16" spans="1:76">
      <c r="A16" s="63">
        <v>4</v>
      </c>
      <c r="I16" s="63">
        <v>3</v>
      </c>
      <c r="AB16" s="63" t="str">
        <f>'JE Data'!O2</f>
        <v>US3E070002</v>
      </c>
      <c r="AC16" s="63" t="s">
        <v>238</v>
      </c>
      <c r="AD16" s="63" t="str">
        <f>'JE Data'!O3</f>
        <v>RELATIVIY</v>
      </c>
      <c r="AF16" s="63" t="str">
        <f>'JE Data'!O4</f>
        <v>USRMG</v>
      </c>
      <c r="AG16" s="63">
        <v>570001</v>
      </c>
      <c r="AL16" s="88">
        <f>'JE Data'!$O$5</f>
        <v>20131130</v>
      </c>
      <c r="AU16" s="63" t="s">
        <v>20</v>
      </c>
      <c r="AV16" s="84" t="e">
        <f>-#REF!</f>
        <v>#REF!</v>
      </c>
      <c r="BQ16" s="63" t="s">
        <v>175</v>
      </c>
    </row>
    <row r="17" spans="1:69">
      <c r="A17" s="63">
        <v>4</v>
      </c>
      <c r="I17" s="63">
        <v>4</v>
      </c>
      <c r="AB17" s="63" t="str">
        <f>AB16</f>
        <v>US3E070002</v>
      </c>
      <c r="AC17" s="63" t="s">
        <v>238</v>
      </c>
      <c r="AD17" s="63" t="str">
        <f>AD16</f>
        <v>RELATIVIY</v>
      </c>
      <c r="AF17" s="63" t="str">
        <f>AF16</f>
        <v>USRMG</v>
      </c>
      <c r="AG17" s="63">
        <v>570001</v>
      </c>
      <c r="AU17" s="63" t="s">
        <v>20</v>
      </c>
      <c r="AV17" s="84" t="e">
        <f>-AV16</f>
        <v>#REF!</v>
      </c>
      <c r="BQ17" s="63" t="s">
        <v>175</v>
      </c>
    </row>
    <row r="18" spans="1:69">
      <c r="A18" s="63">
        <v>5</v>
      </c>
      <c r="B18" s="63" t="str">
        <f>B14</f>
        <v>RESERVES RELEASED</v>
      </c>
      <c r="C18" s="63" t="s">
        <v>176</v>
      </c>
      <c r="D18" s="83">
        <f>'JE Data'!$R$1</f>
        <v>20140215</v>
      </c>
      <c r="E18" s="83">
        <f>'JE Data'!$R$1</f>
        <v>20140215</v>
      </c>
      <c r="F18" s="63" t="s">
        <v>174</v>
      </c>
      <c r="G18" s="63" t="str">
        <f>G14</f>
        <v>GUPUS07ERSVREL</v>
      </c>
      <c r="I18" s="63">
        <v>1</v>
      </c>
      <c r="J18" s="63">
        <v>449000</v>
      </c>
      <c r="L18" s="63" t="str">
        <f>L14</f>
        <v>RESERVES RELEASED</v>
      </c>
      <c r="Q18" s="63" t="s">
        <v>19</v>
      </c>
      <c r="T18" s="63" t="s">
        <v>176</v>
      </c>
      <c r="Y18" s="63" t="s">
        <v>238</v>
      </c>
      <c r="AU18" s="63" t="s">
        <v>20</v>
      </c>
      <c r="AV18" s="84" t="e">
        <f>-AV16</f>
        <v>#REF!</v>
      </c>
      <c r="BQ18" s="63" t="s">
        <v>175</v>
      </c>
    </row>
    <row r="19" spans="1:69">
      <c r="A19" s="63">
        <v>5</v>
      </c>
      <c r="I19" s="63">
        <v>2</v>
      </c>
      <c r="J19" s="63">
        <v>570000</v>
      </c>
      <c r="L19" s="63" t="str">
        <f>L14</f>
        <v>RESERVES RELEASED</v>
      </c>
      <c r="Q19" s="63" t="s">
        <v>239</v>
      </c>
      <c r="T19" s="63" t="s">
        <v>240</v>
      </c>
      <c r="AU19" s="63" t="s">
        <v>20</v>
      </c>
      <c r="AV19" s="84" t="e">
        <f>AV16</f>
        <v>#REF!</v>
      </c>
      <c r="AZ19" s="63">
        <v>19</v>
      </c>
      <c r="BA19" s="63" t="str">
        <f>'JE Data'!O1</f>
        <v>US-RMG</v>
      </c>
      <c r="BF19" s="63">
        <v>3</v>
      </c>
      <c r="BG19" s="63">
        <v>1</v>
      </c>
      <c r="BH19" s="63">
        <v>3</v>
      </c>
      <c r="BJ19" s="63" t="s">
        <v>241</v>
      </c>
      <c r="BO19" s="63">
        <v>75</v>
      </c>
      <c r="BQ19" s="63" t="str">
        <f>G18</f>
        <v>GUPUS07ERSVREL</v>
      </c>
    </row>
    <row r="20" spans="1:69">
      <c r="A20" s="63">
        <v>6</v>
      </c>
      <c r="B20" s="89" t="s">
        <v>254</v>
      </c>
      <c r="C20" s="63" t="s">
        <v>176</v>
      </c>
      <c r="D20" s="83">
        <f>'JE Data'!$R$1</f>
        <v>20140215</v>
      </c>
      <c r="E20" s="83">
        <f>'JE Data'!$R$1</f>
        <v>20140215</v>
      </c>
      <c r="F20" s="63" t="s">
        <v>174</v>
      </c>
      <c r="G20" s="63" t="s">
        <v>250</v>
      </c>
      <c r="I20" s="63">
        <v>1</v>
      </c>
      <c r="J20" s="63">
        <v>190900</v>
      </c>
      <c r="Q20" s="63" t="s">
        <v>19</v>
      </c>
      <c r="T20" s="63" t="s">
        <v>176</v>
      </c>
      <c r="AU20" s="63" t="s">
        <v>20</v>
      </c>
      <c r="AV20" s="63">
        <v>1</v>
      </c>
      <c r="BQ20" s="63" t="s">
        <v>175</v>
      </c>
    </row>
    <row r="21" spans="1:69">
      <c r="A21" s="63">
        <v>6</v>
      </c>
      <c r="I21" s="63">
        <v>2</v>
      </c>
      <c r="J21" s="63">
        <v>190900</v>
      </c>
      <c r="Q21" s="63" t="s">
        <v>19</v>
      </c>
      <c r="T21" s="63" t="s">
        <v>176</v>
      </c>
      <c r="AU21" s="63" t="s">
        <v>20</v>
      </c>
      <c r="AV21" s="63">
        <v>-1</v>
      </c>
      <c r="BQ21" s="63" t="s">
        <v>175</v>
      </c>
    </row>
    <row r="22" spans="1:69">
      <c r="A22" s="63">
        <v>6</v>
      </c>
      <c r="I22" s="63">
        <v>3</v>
      </c>
      <c r="AB22" s="63" t="str">
        <f>'JE Data'!O2</f>
        <v>US3E070002</v>
      </c>
      <c r="AC22" s="63" t="s">
        <v>238</v>
      </c>
      <c r="AD22" s="63" t="str">
        <f>'JE Data'!O3</f>
        <v>RELATIVIY</v>
      </c>
      <c r="AF22" s="63" t="str">
        <f>'JE Data'!O4</f>
        <v>USRMG</v>
      </c>
      <c r="AG22" s="63">
        <v>686001</v>
      </c>
      <c r="AL22" s="88">
        <f>'JE Data'!$O$5</f>
        <v>20131130</v>
      </c>
      <c r="AU22" s="63" t="s">
        <v>20</v>
      </c>
      <c r="AV22" s="84">
        <f>'JE Data'!L17</f>
        <v>-3093.5465999999997</v>
      </c>
      <c r="BQ22" s="63" t="s">
        <v>175</v>
      </c>
    </row>
    <row r="23" spans="1:69">
      <c r="A23" s="63">
        <v>6</v>
      </c>
      <c r="I23" s="63">
        <v>4</v>
      </c>
      <c r="AB23" s="63" t="str">
        <f>AB22</f>
        <v>US3E070002</v>
      </c>
      <c r="AC23" s="63" t="s">
        <v>238</v>
      </c>
      <c r="AD23" s="63" t="str">
        <f>AD22</f>
        <v>RELATIVIY</v>
      </c>
      <c r="AF23" s="63" t="str">
        <f>AF22</f>
        <v>USRMG</v>
      </c>
      <c r="AG23" s="63">
        <v>686001</v>
      </c>
      <c r="AU23" s="63" t="s">
        <v>20</v>
      </c>
      <c r="AV23" s="84">
        <f>-AV22</f>
        <v>3093.5465999999997</v>
      </c>
      <c r="BQ23" s="63" t="s">
        <v>175</v>
      </c>
    </row>
    <row r="24" spans="1:69">
      <c r="A24" s="63">
        <v>7</v>
      </c>
      <c r="B24" s="63" t="str">
        <f>B20</f>
        <v>PHYSICAL DIST FEE ADJ</v>
      </c>
      <c r="C24" s="63" t="s">
        <v>176</v>
      </c>
      <c r="D24" s="83">
        <f>'JE Data'!$R$1</f>
        <v>20140215</v>
      </c>
      <c r="E24" s="83">
        <f>'JE Data'!$R$1</f>
        <v>20140215</v>
      </c>
      <c r="F24" s="63" t="s">
        <v>174</v>
      </c>
      <c r="G24" s="63" t="s">
        <v>251</v>
      </c>
      <c r="I24" s="63">
        <v>1</v>
      </c>
      <c r="J24" s="63">
        <v>500000</v>
      </c>
      <c r="L24" s="89" t="s">
        <v>252</v>
      </c>
      <c r="Q24" s="63" t="s">
        <v>19</v>
      </c>
      <c r="T24" s="63" t="s">
        <v>176</v>
      </c>
      <c r="AU24" s="63" t="s">
        <v>20</v>
      </c>
      <c r="AV24" s="84">
        <f>-AV22</f>
        <v>3093.5465999999997</v>
      </c>
      <c r="AZ24" s="63">
        <v>19</v>
      </c>
      <c r="BA24" s="63" t="str">
        <f>'JE Data'!O1</f>
        <v>US-RMG</v>
      </c>
      <c r="BF24" s="63">
        <v>90</v>
      </c>
      <c r="BG24" s="63">
        <v>1</v>
      </c>
      <c r="BH24" s="63">
        <v>1</v>
      </c>
      <c r="BJ24" s="63" t="s">
        <v>241</v>
      </c>
      <c r="BO24" s="63">
        <v>999</v>
      </c>
      <c r="BQ24" s="63" t="s">
        <v>251</v>
      </c>
    </row>
    <row r="25" spans="1:69">
      <c r="A25" s="63">
        <v>7</v>
      </c>
      <c r="I25" s="63">
        <v>2</v>
      </c>
      <c r="J25" s="63">
        <v>686000</v>
      </c>
      <c r="L25" s="63" t="str">
        <f>L24</f>
        <v>PHYS DIST ADJ</v>
      </c>
      <c r="Q25" s="63" t="s">
        <v>239</v>
      </c>
      <c r="T25" s="63" t="s">
        <v>240</v>
      </c>
      <c r="AU25" s="63" t="s">
        <v>20</v>
      </c>
      <c r="AV25" s="84">
        <f>AV22</f>
        <v>-3093.5465999999997</v>
      </c>
      <c r="AZ25" s="63">
        <v>19</v>
      </c>
      <c r="BA25" s="63" t="str">
        <f>BA24</f>
        <v>US-RMG</v>
      </c>
      <c r="BF25" s="63">
        <v>90</v>
      </c>
      <c r="BG25" s="63">
        <v>1</v>
      </c>
      <c r="BH25" s="63">
        <v>1</v>
      </c>
      <c r="BJ25" s="63" t="s">
        <v>241</v>
      </c>
      <c r="BO25" s="63">
        <v>999</v>
      </c>
      <c r="BQ25" s="63" t="s">
        <v>251</v>
      </c>
    </row>
    <row r="26" spans="1:69">
      <c r="A26" s="63">
        <v>8</v>
      </c>
      <c r="B26" s="89" t="s">
        <v>255</v>
      </c>
      <c r="C26" s="63" t="s">
        <v>176</v>
      </c>
      <c r="D26" s="83">
        <f>'JE Data'!$R$1</f>
        <v>20140215</v>
      </c>
      <c r="E26" s="83">
        <f>'JE Data'!$R$1</f>
        <v>20140215</v>
      </c>
      <c r="F26" s="63" t="s">
        <v>174</v>
      </c>
      <c r="G26" s="63" t="s">
        <v>250</v>
      </c>
      <c r="I26" s="63">
        <v>1</v>
      </c>
      <c r="J26" s="63">
        <v>190900</v>
      </c>
      <c r="Q26" s="63" t="s">
        <v>19</v>
      </c>
      <c r="T26" s="63" t="s">
        <v>176</v>
      </c>
      <c r="AU26" s="63" t="s">
        <v>20</v>
      </c>
      <c r="AV26" s="63">
        <v>1</v>
      </c>
      <c r="BQ26" s="63" t="s">
        <v>175</v>
      </c>
    </row>
    <row r="27" spans="1:69">
      <c r="A27" s="63">
        <v>8</v>
      </c>
      <c r="I27" s="63">
        <v>2</v>
      </c>
      <c r="J27" s="63">
        <v>190900</v>
      </c>
      <c r="Q27" s="63" t="s">
        <v>19</v>
      </c>
      <c r="T27" s="63" t="s">
        <v>176</v>
      </c>
      <c r="AU27" s="63" t="s">
        <v>20</v>
      </c>
      <c r="AV27" s="63">
        <v>-1</v>
      </c>
      <c r="BQ27" s="63" t="s">
        <v>175</v>
      </c>
    </row>
    <row r="28" spans="1:69">
      <c r="A28" s="63">
        <v>8</v>
      </c>
      <c r="I28" s="63">
        <v>3</v>
      </c>
      <c r="AB28" s="63" t="str">
        <f>'JE Data'!O2</f>
        <v>US3E070002</v>
      </c>
      <c r="AC28" s="63" t="s">
        <v>238</v>
      </c>
      <c r="AD28" s="63" t="str">
        <f>'JE Data'!O3</f>
        <v>RELATIVIY</v>
      </c>
      <c r="AF28" s="63" t="str">
        <f>'JE Data'!O4</f>
        <v>USRMG</v>
      </c>
      <c r="AG28" s="63">
        <v>686002</v>
      </c>
      <c r="AL28" s="88">
        <f>'JE Data'!$O$5</f>
        <v>20131130</v>
      </c>
      <c r="AU28" s="63" t="s">
        <v>20</v>
      </c>
      <c r="AV28" s="84">
        <f>'JE Data'!L25</f>
        <v>-3510.1183999999998</v>
      </c>
      <c r="BQ28" s="63" t="s">
        <v>175</v>
      </c>
    </row>
    <row r="29" spans="1:69">
      <c r="A29" s="63">
        <v>8</v>
      </c>
      <c r="I29" s="63">
        <v>4</v>
      </c>
      <c r="AB29" s="63" t="str">
        <f>AB28</f>
        <v>US3E070002</v>
      </c>
      <c r="AC29" s="63" t="s">
        <v>238</v>
      </c>
      <c r="AD29" s="63" t="str">
        <f>AD28</f>
        <v>RELATIVIY</v>
      </c>
      <c r="AF29" s="63" t="str">
        <f>AF28</f>
        <v>USRMG</v>
      </c>
      <c r="AG29" s="63">
        <v>686002</v>
      </c>
      <c r="AU29" s="63" t="s">
        <v>20</v>
      </c>
      <c r="AV29" s="84">
        <f>-AV28</f>
        <v>3510.1183999999998</v>
      </c>
      <c r="BQ29" s="63" t="s">
        <v>175</v>
      </c>
    </row>
    <row r="30" spans="1:69">
      <c r="A30" s="63">
        <v>9</v>
      </c>
      <c r="B30" s="63" t="str">
        <f>B26</f>
        <v>DIGITAL DIST FEE ADJ</v>
      </c>
      <c r="C30" s="63" t="s">
        <v>176</v>
      </c>
      <c r="D30" s="83">
        <f>'JE Data'!$R$1</f>
        <v>20140215</v>
      </c>
      <c r="E30" s="83">
        <f>'JE Data'!$R$1</f>
        <v>20140215</v>
      </c>
      <c r="F30" s="63" t="s">
        <v>174</v>
      </c>
      <c r="G30" s="63" t="s">
        <v>250</v>
      </c>
      <c r="I30" s="63">
        <v>1</v>
      </c>
      <c r="J30" s="63">
        <v>500000</v>
      </c>
      <c r="L30" s="89" t="s">
        <v>253</v>
      </c>
      <c r="Q30" s="63" t="s">
        <v>19</v>
      </c>
      <c r="T30" s="63" t="s">
        <v>176</v>
      </c>
      <c r="AU30" s="63" t="s">
        <v>20</v>
      </c>
      <c r="AV30" s="84">
        <f>-AV29</f>
        <v>-3510.1183999999998</v>
      </c>
      <c r="AZ30" s="63">
        <v>19</v>
      </c>
      <c r="BA30" s="63" t="str">
        <f>'JE Data'!O1</f>
        <v>US-RMG</v>
      </c>
      <c r="BF30" s="63">
        <v>90</v>
      </c>
      <c r="BG30" s="63">
        <v>1</v>
      </c>
      <c r="BH30" s="63">
        <v>1</v>
      </c>
      <c r="BO30" s="63">
        <v>1001</v>
      </c>
      <c r="BQ30" s="63" t="s">
        <v>250</v>
      </c>
    </row>
    <row r="31" spans="1:69">
      <c r="A31" s="63">
        <v>9</v>
      </c>
      <c r="I31" s="63">
        <v>2</v>
      </c>
      <c r="J31" s="63">
        <v>686000</v>
      </c>
      <c r="L31" s="63" t="str">
        <f>L30</f>
        <v>DIG DIST ADJ</v>
      </c>
      <c r="Q31" s="63" t="s">
        <v>239</v>
      </c>
      <c r="T31" s="63" t="s">
        <v>240</v>
      </c>
      <c r="AU31" s="63" t="s">
        <v>20</v>
      </c>
      <c r="AV31" s="84">
        <f>AV28</f>
        <v>-3510.1183999999998</v>
      </c>
      <c r="AZ31" s="63">
        <v>19</v>
      </c>
      <c r="BA31" s="63" t="str">
        <f>BA30</f>
        <v>US-RMG</v>
      </c>
      <c r="BF31" s="63">
        <v>90</v>
      </c>
      <c r="BG31" s="63">
        <v>1</v>
      </c>
      <c r="BH31" s="63">
        <v>1</v>
      </c>
      <c r="BO31" s="63">
        <v>1001</v>
      </c>
      <c r="BQ31" s="63" t="s">
        <v>250</v>
      </c>
    </row>
    <row r="32" spans="1:69">
      <c r="A32" s="63">
        <v>10</v>
      </c>
      <c r="B32" s="89" t="s">
        <v>257</v>
      </c>
      <c r="C32" s="63" t="s">
        <v>176</v>
      </c>
      <c r="D32" s="83">
        <f>'JE Data'!$R$1</f>
        <v>20140215</v>
      </c>
      <c r="E32" s="83">
        <f>'JE Data'!$R$1</f>
        <v>20140215</v>
      </c>
      <c r="F32" s="63" t="s">
        <v>256</v>
      </c>
      <c r="G32" s="63" t="s">
        <v>258</v>
      </c>
      <c r="I32" s="63">
        <v>1</v>
      </c>
      <c r="J32" s="63">
        <v>449000</v>
      </c>
      <c r="L32" s="89" t="s">
        <v>257</v>
      </c>
      <c r="Q32" s="63" t="s">
        <v>19</v>
      </c>
      <c r="T32" s="63" t="s">
        <v>176</v>
      </c>
      <c r="Y32" s="63" t="s">
        <v>247</v>
      </c>
      <c r="AL32" s="88">
        <f>'JE Data'!$O$5</f>
        <v>20131130</v>
      </c>
      <c r="AU32" s="63" t="s">
        <v>20</v>
      </c>
      <c r="AV32" s="90">
        <f>-'JE Data'!L56</f>
        <v>0</v>
      </c>
      <c r="BQ32" s="63" t="s">
        <v>175</v>
      </c>
    </row>
    <row r="33" spans="1:69">
      <c r="A33" s="63">
        <v>10</v>
      </c>
      <c r="I33" s="63">
        <v>2</v>
      </c>
      <c r="T33" s="63" t="s">
        <v>248</v>
      </c>
      <c r="AB33" s="63" t="str">
        <f>'JE Data'!O2</f>
        <v>US3E070002</v>
      </c>
      <c r="AC33" s="63" t="s">
        <v>238</v>
      </c>
      <c r="AD33" s="63" t="str">
        <f>'JE Data'!O3</f>
        <v>RELATIVIY</v>
      </c>
      <c r="AF33" s="63" t="str">
        <f>'JE Data'!O4</f>
        <v>USRMG</v>
      </c>
      <c r="AG33" s="63">
        <v>900020</v>
      </c>
      <c r="AL33" s="91"/>
      <c r="AU33" s="63" t="s">
        <v>20</v>
      </c>
      <c r="AV33" s="90">
        <f>-AV32</f>
        <v>0</v>
      </c>
      <c r="BQ33" s="63" t="s">
        <v>175</v>
      </c>
    </row>
    <row r="34" spans="1:69">
      <c r="A34" s="63">
        <v>11</v>
      </c>
      <c r="B34" s="89" t="s">
        <v>259</v>
      </c>
      <c r="C34" s="63" t="s">
        <v>176</v>
      </c>
      <c r="D34" s="83">
        <f>'JE Data'!$R$1</f>
        <v>20140215</v>
      </c>
      <c r="E34" s="83">
        <f>'JE Data'!$R$1</f>
        <v>20140215</v>
      </c>
      <c r="F34" s="63" t="s">
        <v>174</v>
      </c>
      <c r="G34" s="63" t="s">
        <v>244</v>
      </c>
      <c r="I34" s="63">
        <v>1</v>
      </c>
      <c r="J34" s="63">
        <v>190900</v>
      </c>
      <c r="L34" s="89" t="s">
        <v>260</v>
      </c>
      <c r="Q34" s="63" t="s">
        <v>19</v>
      </c>
      <c r="T34" s="63" t="s">
        <v>176</v>
      </c>
      <c r="Y34" s="63" t="s">
        <v>237</v>
      </c>
      <c r="AU34" s="63" t="s">
        <v>20</v>
      </c>
      <c r="AV34" s="63">
        <v>1</v>
      </c>
      <c r="BQ34" s="63" t="s">
        <v>175</v>
      </c>
    </row>
    <row r="35" spans="1:69">
      <c r="A35" s="63">
        <v>11</v>
      </c>
      <c r="I35" s="63">
        <v>2</v>
      </c>
      <c r="J35" s="63">
        <v>190900</v>
      </c>
      <c r="L35" s="63" t="str">
        <f>L34</f>
        <v>RESERVE ADJUSTMENT</v>
      </c>
      <c r="Q35" s="63" t="s">
        <v>19</v>
      </c>
      <c r="T35" s="63" t="s">
        <v>176</v>
      </c>
      <c r="Y35" s="63" t="s">
        <v>237</v>
      </c>
      <c r="AU35" s="63" t="s">
        <v>20</v>
      </c>
      <c r="AV35" s="63">
        <v>-1</v>
      </c>
      <c r="BQ35" s="63" t="s">
        <v>175</v>
      </c>
    </row>
    <row r="36" spans="1:69">
      <c r="A36" s="63">
        <v>11</v>
      </c>
      <c r="I36" s="63">
        <v>3</v>
      </c>
      <c r="AB36" s="63" t="str">
        <f>'JE Data'!O2</f>
        <v>US3E070002</v>
      </c>
      <c r="AC36" s="63" t="s">
        <v>238</v>
      </c>
      <c r="AD36" s="63" t="str">
        <f>'JE Data'!O3</f>
        <v>RELATIVIY</v>
      </c>
      <c r="AF36" s="63" t="str">
        <f>'JE Data'!O4</f>
        <v>USRMG</v>
      </c>
      <c r="AG36" s="63">
        <v>570001</v>
      </c>
      <c r="AL36" s="92"/>
      <c r="AU36" s="63" t="s">
        <v>20</v>
      </c>
      <c r="AV36" s="90">
        <f>-'JE Data'!L14</f>
        <v>0</v>
      </c>
      <c r="BQ36" s="63" t="s">
        <v>175</v>
      </c>
    </row>
    <row r="37" spans="1:69" ht="14.25" customHeight="1">
      <c r="A37" s="63">
        <v>11</v>
      </c>
      <c r="I37" s="63">
        <v>4</v>
      </c>
      <c r="AB37" s="63" t="str">
        <f>AB36</f>
        <v>US3E070002</v>
      </c>
      <c r="AC37" s="63" t="s">
        <v>238</v>
      </c>
      <c r="AD37" s="63" t="str">
        <f>AD36</f>
        <v>RELATIVIY</v>
      </c>
      <c r="AF37" s="63" t="str">
        <f>AF36</f>
        <v>USRMG</v>
      </c>
      <c r="AG37" s="63">
        <v>570001</v>
      </c>
      <c r="AU37" s="63" t="s">
        <v>20</v>
      </c>
      <c r="AV37" s="90">
        <f>-AV36</f>
        <v>0</v>
      </c>
      <c r="BQ37" s="63" t="s">
        <v>175</v>
      </c>
    </row>
    <row r="38" spans="1:69">
      <c r="A38" s="63">
        <v>12</v>
      </c>
      <c r="B38" s="63" t="str">
        <f>B34</f>
        <v>RESERVE ADJ</v>
      </c>
      <c r="C38" s="63" t="s">
        <v>176</v>
      </c>
      <c r="D38" s="83">
        <f>'JE Data'!$R$1</f>
        <v>20140215</v>
      </c>
      <c r="E38" s="83">
        <f>'JE Data'!$R$1</f>
        <v>20140215</v>
      </c>
      <c r="F38" s="63" t="s">
        <v>174</v>
      </c>
      <c r="G38" s="63" t="s">
        <v>244</v>
      </c>
      <c r="I38" s="63">
        <v>1</v>
      </c>
      <c r="J38" s="63">
        <v>449000</v>
      </c>
      <c r="L38" s="63" t="str">
        <f>L34</f>
        <v>RESERVE ADJUSTMENT</v>
      </c>
      <c r="Q38" s="63" t="s">
        <v>19</v>
      </c>
      <c r="T38" s="63" t="s">
        <v>176</v>
      </c>
      <c r="Y38" s="63" t="s">
        <v>238</v>
      </c>
      <c r="AU38" s="63" t="s">
        <v>20</v>
      </c>
      <c r="AV38" s="90">
        <f>AV37</f>
        <v>0</v>
      </c>
      <c r="BQ38" s="63" t="s">
        <v>175</v>
      </c>
    </row>
    <row r="39" spans="1:69">
      <c r="A39" s="63">
        <v>12</v>
      </c>
      <c r="I39" s="63">
        <v>2</v>
      </c>
      <c r="J39" s="63">
        <v>570000</v>
      </c>
      <c r="L39" s="63" t="str">
        <f>L34</f>
        <v>RESERVE ADJUSTMENT</v>
      </c>
      <c r="Q39" s="63" t="s">
        <v>239</v>
      </c>
      <c r="T39" s="63" t="s">
        <v>240</v>
      </c>
      <c r="AU39" s="63" t="s">
        <v>20</v>
      </c>
      <c r="AV39" s="90">
        <f>AV36</f>
        <v>0</v>
      </c>
      <c r="AZ39" s="63">
        <v>19</v>
      </c>
      <c r="BA39" s="63" t="str">
        <f>'JE Data'!O1</f>
        <v>US-RMG</v>
      </c>
      <c r="BF39" s="63">
        <v>3</v>
      </c>
      <c r="BG39" s="63">
        <v>1</v>
      </c>
      <c r="BH39" s="63">
        <v>3</v>
      </c>
      <c r="BJ39" s="63" t="s">
        <v>241</v>
      </c>
      <c r="BO39" s="63">
        <v>75</v>
      </c>
      <c r="BQ39" s="63" t="str">
        <f>G38</f>
        <v>GUPUS07ERSVREL</v>
      </c>
    </row>
    <row r="98778" s="87" customFormat="1"/>
  </sheetData>
  <autoFilter ref="A5:BX39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Statement</vt:lpstr>
      <vt:lpstr>DataPivot</vt:lpstr>
      <vt:lpstr>Data</vt:lpstr>
      <vt:lpstr>Physical Sales</vt:lpstr>
      <vt:lpstr>JE Data</vt:lpstr>
      <vt:lpstr>JE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Akhnoukh, Emad</dc:creator>
  <cp:lastModifiedBy>Emily Hunt</cp:lastModifiedBy>
  <cp:lastPrinted>2014-07-14T19:34:04Z</cp:lastPrinted>
  <dcterms:created xsi:type="dcterms:W3CDTF">2013-08-23T17:33:29Z</dcterms:created>
  <dcterms:modified xsi:type="dcterms:W3CDTF">2014-07-24T01:05:00Z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RM2_Statement_201403.xlsx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</Properties>
</file>