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907"/>
  <workbookPr/>
  <mc:AlternateContent xmlns:mc="http://schemas.openxmlformats.org/markup-compatibility/2006">
    <mc:Choice Requires="x15">
      <x15ac:absPath xmlns:x15ac="http://schemas.microsoft.com/office/spreadsheetml/2010/11/ac" url="/Volumes/FCPublic/Shared Files/LABEL/STATEMENTS_LABEL/UNIVERSAL:CAROLINE/UNIVERSAL/AUS/2017/Q1/RS/"/>
    </mc:Choice>
  </mc:AlternateContent>
  <bookViews>
    <workbookView xWindow="-37960" yWindow="600" windowWidth="36480" windowHeight="18840" tabRatio="911"/>
  </bookViews>
  <sheets>
    <sheet name="JAN-MAR PHYSICAL" sheetId="65" r:id="rId1"/>
    <sheet name="Stock Purchase" sheetId="47" r:id="rId2"/>
    <sheet name="Recharges" sheetId="48" r:id="rId3"/>
    <sheet name="3rd Party Income" sheetId="46" r:id="rId4"/>
    <sheet name="Payment Summary" sheetId="49" r:id="rId5"/>
  </sheets>
  <definedNames>
    <definedName name="_xlnm._FilterDatabase" localSheetId="0" hidden="1">'JAN-MAR PHYSICAL'!$A$2:$Y$45</definedName>
    <definedName name="_xlnm.Print_Area" localSheetId="0">'JAN-MAR PHYSICAL'!$A$1:$Y$6</definedName>
    <definedName name="_xlnm.Print_Area" localSheetId="4">'Payment Summary'!$A:$D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4" i="65" l="1"/>
  <c r="O4" i="65"/>
  <c r="Q4" i="65"/>
  <c r="R4" i="65"/>
  <c r="U4" i="65"/>
  <c r="W4" i="65"/>
  <c r="Y4" i="65"/>
  <c r="N5" i="65"/>
  <c r="O5" i="65"/>
  <c r="Q5" i="65"/>
  <c r="R5" i="65"/>
  <c r="U5" i="65"/>
  <c r="W5" i="65"/>
  <c r="Y5" i="65"/>
  <c r="N6" i="65"/>
  <c r="O6" i="65"/>
  <c r="Q6" i="65"/>
  <c r="R6" i="65"/>
  <c r="U6" i="65"/>
  <c r="W6" i="65"/>
  <c r="Y6" i="65"/>
  <c r="N7" i="65"/>
  <c r="O7" i="65"/>
  <c r="Q7" i="65"/>
  <c r="R7" i="65"/>
  <c r="U7" i="65"/>
  <c r="W7" i="65"/>
  <c r="Y7" i="65"/>
  <c r="N8" i="65"/>
  <c r="O8" i="65"/>
  <c r="Q8" i="65"/>
  <c r="R8" i="65"/>
  <c r="U8" i="65"/>
  <c r="W8" i="65"/>
  <c r="Y8" i="65"/>
  <c r="N9" i="65"/>
  <c r="O9" i="65"/>
  <c r="Q9" i="65"/>
  <c r="R9" i="65"/>
  <c r="U9" i="65"/>
  <c r="W9" i="65"/>
  <c r="Y9" i="65"/>
  <c r="N10" i="65"/>
  <c r="O10" i="65"/>
  <c r="Q10" i="65"/>
  <c r="R10" i="65"/>
  <c r="U10" i="65"/>
  <c r="W10" i="65"/>
  <c r="Y10" i="65"/>
  <c r="N11" i="65"/>
  <c r="O11" i="65"/>
  <c r="Q11" i="65"/>
  <c r="R11" i="65"/>
  <c r="U11" i="65"/>
  <c r="W11" i="65"/>
  <c r="Y11" i="65"/>
  <c r="N12" i="65"/>
  <c r="O12" i="65"/>
  <c r="Q12" i="65"/>
  <c r="R12" i="65"/>
  <c r="U12" i="65"/>
  <c r="W12" i="65"/>
  <c r="Y12" i="65"/>
  <c r="N13" i="65"/>
  <c r="O13" i="65"/>
  <c r="Q13" i="65"/>
  <c r="R13" i="65"/>
  <c r="U13" i="65"/>
  <c r="W13" i="65"/>
  <c r="Y13" i="65"/>
  <c r="N14" i="65"/>
  <c r="O14" i="65"/>
  <c r="Q14" i="65"/>
  <c r="R14" i="65"/>
  <c r="U14" i="65"/>
  <c r="W14" i="65"/>
  <c r="Y14" i="65"/>
  <c r="N15" i="65"/>
  <c r="O15" i="65"/>
  <c r="Q15" i="65"/>
  <c r="R15" i="65"/>
  <c r="U15" i="65"/>
  <c r="W15" i="65"/>
  <c r="Y15" i="65"/>
  <c r="N16" i="65"/>
  <c r="O16" i="65"/>
  <c r="Q16" i="65"/>
  <c r="R16" i="65"/>
  <c r="U16" i="65"/>
  <c r="W16" i="65"/>
  <c r="Y16" i="65"/>
  <c r="N17" i="65"/>
  <c r="O17" i="65"/>
  <c r="Q17" i="65"/>
  <c r="R17" i="65"/>
  <c r="U17" i="65"/>
  <c r="W17" i="65"/>
  <c r="Y17" i="65"/>
  <c r="N18" i="65"/>
  <c r="O18" i="65"/>
  <c r="Q18" i="65"/>
  <c r="R18" i="65"/>
  <c r="U18" i="65"/>
  <c r="W18" i="65"/>
  <c r="Y18" i="65"/>
  <c r="N19" i="65"/>
  <c r="O19" i="65"/>
  <c r="Q19" i="65"/>
  <c r="R19" i="65"/>
  <c r="U19" i="65"/>
  <c r="W19" i="65"/>
  <c r="Y19" i="65"/>
  <c r="N20" i="65"/>
  <c r="O20" i="65"/>
  <c r="Q20" i="65"/>
  <c r="R20" i="65"/>
  <c r="U20" i="65"/>
  <c r="W20" i="65"/>
  <c r="Y20" i="65"/>
  <c r="N21" i="65"/>
  <c r="O21" i="65"/>
  <c r="Q21" i="65"/>
  <c r="R21" i="65"/>
  <c r="U21" i="65"/>
  <c r="W21" i="65"/>
  <c r="Y21" i="65"/>
  <c r="N22" i="65"/>
  <c r="O22" i="65"/>
  <c r="Q22" i="65"/>
  <c r="R22" i="65"/>
  <c r="U22" i="65"/>
  <c r="W22" i="65"/>
  <c r="Y22" i="65"/>
  <c r="N23" i="65"/>
  <c r="O23" i="65"/>
  <c r="Q23" i="65"/>
  <c r="R23" i="65"/>
  <c r="U23" i="65"/>
  <c r="W23" i="65"/>
  <c r="Y23" i="65"/>
  <c r="N24" i="65"/>
  <c r="O24" i="65"/>
  <c r="Q24" i="65"/>
  <c r="R24" i="65"/>
  <c r="U24" i="65"/>
  <c r="W24" i="65"/>
  <c r="Y24" i="65"/>
  <c r="N25" i="65"/>
  <c r="O25" i="65"/>
  <c r="Q25" i="65"/>
  <c r="R25" i="65"/>
  <c r="U25" i="65"/>
  <c r="W25" i="65"/>
  <c r="Y25" i="65"/>
  <c r="N26" i="65"/>
  <c r="O26" i="65"/>
  <c r="Q26" i="65"/>
  <c r="R26" i="65"/>
  <c r="U26" i="65"/>
  <c r="W26" i="65"/>
  <c r="Y26" i="65"/>
  <c r="N27" i="65"/>
  <c r="O27" i="65"/>
  <c r="Q27" i="65"/>
  <c r="R27" i="65"/>
  <c r="U27" i="65"/>
  <c r="W27" i="65"/>
  <c r="Y27" i="65"/>
  <c r="N28" i="65"/>
  <c r="O28" i="65"/>
  <c r="Q28" i="65"/>
  <c r="R28" i="65"/>
  <c r="U28" i="65"/>
  <c r="W28" i="65"/>
  <c r="Y28" i="65"/>
  <c r="N29" i="65"/>
  <c r="O29" i="65"/>
  <c r="Q29" i="65"/>
  <c r="R29" i="65"/>
  <c r="U29" i="65"/>
  <c r="W29" i="65"/>
  <c r="Y29" i="65"/>
  <c r="N30" i="65"/>
  <c r="O30" i="65"/>
  <c r="Q30" i="65"/>
  <c r="R30" i="65"/>
  <c r="U30" i="65"/>
  <c r="W30" i="65"/>
  <c r="Y30" i="65"/>
  <c r="N31" i="65"/>
  <c r="O31" i="65"/>
  <c r="Q31" i="65"/>
  <c r="R31" i="65"/>
  <c r="U31" i="65"/>
  <c r="W31" i="65"/>
  <c r="Y31" i="65"/>
  <c r="N32" i="65"/>
  <c r="O32" i="65"/>
  <c r="Q32" i="65"/>
  <c r="R32" i="65"/>
  <c r="U32" i="65"/>
  <c r="W32" i="65"/>
  <c r="Y32" i="65"/>
  <c r="N33" i="65"/>
  <c r="O33" i="65"/>
  <c r="Q33" i="65"/>
  <c r="R33" i="65"/>
  <c r="U33" i="65"/>
  <c r="W33" i="65"/>
  <c r="Y33" i="65"/>
  <c r="N34" i="65"/>
  <c r="O34" i="65"/>
  <c r="Q34" i="65"/>
  <c r="R34" i="65"/>
  <c r="U34" i="65"/>
  <c r="W34" i="65"/>
  <c r="Y34" i="65"/>
  <c r="N35" i="65"/>
  <c r="O35" i="65"/>
  <c r="Q35" i="65"/>
  <c r="R35" i="65"/>
  <c r="U35" i="65"/>
  <c r="W35" i="65"/>
  <c r="Y35" i="65"/>
  <c r="N36" i="65"/>
  <c r="O36" i="65"/>
  <c r="Q36" i="65"/>
  <c r="R36" i="65"/>
  <c r="U36" i="65"/>
  <c r="W36" i="65"/>
  <c r="Y36" i="65"/>
  <c r="N37" i="65"/>
  <c r="O37" i="65"/>
  <c r="Q37" i="65"/>
  <c r="R37" i="65"/>
  <c r="U37" i="65"/>
  <c r="W37" i="65"/>
  <c r="Y37" i="65"/>
  <c r="N38" i="65"/>
  <c r="O38" i="65"/>
  <c r="Q38" i="65"/>
  <c r="R38" i="65"/>
  <c r="U38" i="65"/>
  <c r="W38" i="65"/>
  <c r="Y38" i="65"/>
  <c r="N39" i="65"/>
  <c r="O39" i="65"/>
  <c r="Q39" i="65"/>
  <c r="R39" i="65"/>
  <c r="U39" i="65"/>
  <c r="W39" i="65"/>
  <c r="Y39" i="65"/>
  <c r="N40" i="65"/>
  <c r="O40" i="65"/>
  <c r="Q40" i="65"/>
  <c r="R40" i="65"/>
  <c r="U40" i="65"/>
  <c r="W40" i="65"/>
  <c r="Y40" i="65"/>
  <c r="N41" i="65"/>
  <c r="O41" i="65"/>
  <c r="Q41" i="65"/>
  <c r="R41" i="65"/>
  <c r="U41" i="65"/>
  <c r="W41" i="65"/>
  <c r="Y41" i="65"/>
  <c r="N42" i="65"/>
  <c r="O42" i="65"/>
  <c r="Q42" i="65"/>
  <c r="R42" i="65"/>
  <c r="U42" i="65"/>
  <c r="W42" i="65"/>
  <c r="Y42" i="65"/>
  <c r="N43" i="65"/>
  <c r="O43" i="65"/>
  <c r="Q43" i="65"/>
  <c r="R43" i="65"/>
  <c r="U43" i="65"/>
  <c r="W43" i="65"/>
  <c r="Y43" i="65"/>
  <c r="N44" i="65"/>
  <c r="O44" i="65"/>
  <c r="Q44" i="65"/>
  <c r="R44" i="65"/>
  <c r="U44" i="65"/>
  <c r="W44" i="65"/>
  <c r="Y44" i="65"/>
  <c r="N45" i="65"/>
  <c r="O45" i="65"/>
  <c r="Q45" i="65"/>
  <c r="R45" i="65"/>
  <c r="U45" i="65"/>
  <c r="W45" i="65"/>
  <c r="Y45" i="65"/>
  <c r="N46" i="65"/>
  <c r="O46" i="65"/>
  <c r="Q46" i="65"/>
  <c r="R46" i="65"/>
  <c r="U46" i="65"/>
  <c r="W46" i="65"/>
  <c r="Y46" i="65"/>
  <c r="N47" i="65"/>
  <c r="O47" i="65"/>
  <c r="Q47" i="65"/>
  <c r="R47" i="65"/>
  <c r="U47" i="65"/>
  <c r="W47" i="65"/>
  <c r="Y47" i="65"/>
  <c r="N48" i="65"/>
  <c r="O48" i="65"/>
  <c r="Q48" i="65"/>
  <c r="R48" i="65"/>
  <c r="U48" i="65"/>
  <c r="W48" i="65"/>
  <c r="Y48" i="65"/>
  <c r="N49" i="65"/>
  <c r="O49" i="65"/>
  <c r="Q49" i="65"/>
  <c r="R49" i="65"/>
  <c r="U49" i="65"/>
  <c r="W49" i="65"/>
  <c r="Y49" i="65"/>
  <c r="N50" i="65"/>
  <c r="O50" i="65"/>
  <c r="Q50" i="65"/>
  <c r="R50" i="65"/>
  <c r="U50" i="65"/>
  <c r="W50" i="65"/>
  <c r="Y50" i="65"/>
  <c r="Y1" i="65"/>
  <c r="C7" i="49"/>
  <c r="D39" i="49"/>
  <c r="M1" i="65"/>
  <c r="Q58" i="65"/>
  <c r="Q57" i="65"/>
  <c r="Q56" i="65"/>
  <c r="Q55" i="65"/>
  <c r="Q54" i="65"/>
  <c r="Q53" i="65"/>
  <c r="Q52" i="65"/>
  <c r="Q51" i="65"/>
  <c r="C15" i="49"/>
  <c r="C16" i="49"/>
  <c r="C17" i="49"/>
  <c r="C18" i="49"/>
  <c r="P1" i="65"/>
  <c r="L1" i="65"/>
  <c r="K1" i="65"/>
  <c r="J1" i="65"/>
  <c r="D56" i="49"/>
  <c r="N1" i="65"/>
  <c r="O1" i="65"/>
  <c r="G4" i="48"/>
  <c r="G12" i="48"/>
  <c r="C43" i="49"/>
  <c r="R1" i="65"/>
  <c r="Q1" i="65"/>
  <c r="W1" i="65"/>
  <c r="U1" i="65"/>
  <c r="C42" i="49"/>
  <c r="D45" i="49"/>
  <c r="K13" i="47"/>
  <c r="K14" i="47"/>
  <c r="K15" i="47"/>
  <c r="H5" i="46"/>
  <c r="J5" i="46"/>
  <c r="H6" i="46"/>
  <c r="J6" i="46"/>
  <c r="J3" i="46"/>
  <c r="D49" i="49"/>
  <c r="K33" i="47"/>
  <c r="K32" i="47"/>
  <c r="I29" i="47"/>
  <c r="K25" i="47"/>
  <c r="I20" i="47"/>
  <c r="K10" i="47"/>
  <c r="C30" i="49"/>
  <c r="I10" i="47"/>
  <c r="D27" i="49"/>
  <c r="K7" i="47"/>
  <c r="K4" i="47"/>
  <c r="I4" i="47"/>
  <c r="K29" i="47"/>
  <c r="K20" i="47"/>
  <c r="D34" i="49"/>
  <c r="D12" i="49"/>
  <c r="D20" i="49"/>
  <c r="D59" i="49"/>
  <c r="D61" i="49"/>
</calcChain>
</file>

<file path=xl/sharedStrings.xml><?xml version="1.0" encoding="utf-8"?>
<sst xmlns="http://schemas.openxmlformats.org/spreadsheetml/2006/main" count="468" uniqueCount="148">
  <si>
    <t>Sales Month</t>
  </si>
  <si>
    <t>Catalog</t>
  </si>
  <si>
    <t>Title</t>
  </si>
  <si>
    <t>Release Date</t>
  </si>
  <si>
    <t>Music Class</t>
  </si>
  <si>
    <t>Price Code</t>
  </si>
  <si>
    <t>PPD</t>
  </si>
  <si>
    <t>Gross Sales Qty</t>
  </si>
  <si>
    <t>Returns Qty</t>
  </si>
  <si>
    <t>Net Sales Qty</t>
  </si>
  <si>
    <t>Freebie Qty</t>
  </si>
  <si>
    <t>Gross Sales Value</t>
  </si>
  <si>
    <t>Returns Value</t>
  </si>
  <si>
    <t>Discount Value</t>
  </si>
  <si>
    <t>Net Sales Value</t>
  </si>
  <si>
    <t>Distribution Fee %</t>
  </si>
  <si>
    <t>Distribution Fee Value</t>
  </si>
  <si>
    <t>Mechanical Rate %</t>
  </si>
  <si>
    <t>Mechanical</t>
  </si>
  <si>
    <t>Invoice Date</t>
  </si>
  <si>
    <t>Supplier</t>
  </si>
  <si>
    <t>Supplier Invoice Number</t>
  </si>
  <si>
    <t>Purchase Order Number</t>
  </si>
  <si>
    <t>Description</t>
  </si>
  <si>
    <t>Inv Value</t>
  </si>
  <si>
    <t>Artist</t>
  </si>
  <si>
    <t>Payments</t>
  </si>
  <si>
    <t>Stock Purchases:</t>
  </si>
  <si>
    <t>Physical Sales Activity less Distribution Fee</t>
  </si>
  <si>
    <t>Name</t>
  </si>
  <si>
    <t>Licence Plate</t>
  </si>
  <si>
    <t>Purchase Order</t>
  </si>
  <si>
    <t>Reference</t>
  </si>
  <si>
    <t>Division</t>
  </si>
  <si>
    <t>Open Qty</t>
  </si>
  <si>
    <t>Receive Qty</t>
  </si>
  <si>
    <t>Purchase Price</t>
  </si>
  <si>
    <t>Value</t>
  </si>
  <si>
    <t>Pmt Due</t>
  </si>
  <si>
    <t>Rebate Value</t>
  </si>
  <si>
    <t>Third Party Income</t>
  </si>
  <si>
    <t>PERIOD OF INCOME</t>
  </si>
  <si>
    <t>LICENSOR NAME</t>
  </si>
  <si>
    <t>PARTY</t>
  </si>
  <si>
    <t>TRACK TITLE</t>
  </si>
  <si>
    <t>LOCAL ARTIST REF</t>
  </si>
  <si>
    <t>GROSS INCOME</t>
  </si>
  <si>
    <t>ROYALTY RATE OR % OF NET REC.</t>
  </si>
  <si>
    <t>NET RECEIPTS</t>
  </si>
  <si>
    <t>Paid Direct to Artist</t>
  </si>
  <si>
    <t>Balance Payable</t>
  </si>
  <si>
    <t xml:space="preserve">TOTAL </t>
  </si>
  <si>
    <t>Physical Sales</t>
  </si>
  <si>
    <t>STOCK PURCHASES</t>
  </si>
  <si>
    <t>JAN-MAR</t>
  </si>
  <si>
    <t>RECHARGE INVOICES (FOR ADVERTISING/ PROMO COSTS &amp; OTHER STOCK COSTS)</t>
  </si>
  <si>
    <t>JDE Account</t>
  </si>
  <si>
    <t>GL Date</t>
  </si>
  <si>
    <t>Reserves Released:  Prior Period Reserves Against Returns Released</t>
  </si>
  <si>
    <t>Recharges (for Promotion/ Advertising &amp; Other Stock costs)</t>
  </si>
  <si>
    <t>APR-JUN</t>
  </si>
  <si>
    <t>Total</t>
  </si>
  <si>
    <t>THIRD PARTY INCOME</t>
  </si>
  <si>
    <t>CD Album</t>
  </si>
  <si>
    <t>JULY-SEP</t>
  </si>
  <si>
    <t>OCT-DEC</t>
  </si>
  <si>
    <t>Carrier</t>
  </si>
  <si>
    <t>NZ Income;</t>
  </si>
  <si>
    <t>Amount Due (inc GST)</t>
  </si>
  <si>
    <t>Amount Due (ex GST)</t>
  </si>
  <si>
    <t>20.28573 .612</t>
  </si>
  <si>
    <t>Future Classic Distribution Statement</t>
  </si>
  <si>
    <t xml:space="preserve">Reserves taken up:  20% of Reserves Against Returns  </t>
  </si>
  <si>
    <t>FCL100CD</t>
  </si>
  <si>
    <t>SEEKAE</t>
  </si>
  <si>
    <t>THE WORRY - SEEKAE</t>
  </si>
  <si>
    <t>Pop</t>
  </si>
  <si>
    <t>G06</t>
  </si>
  <si>
    <t>FCL119CD</t>
  </si>
  <si>
    <t>FLIGHT FACILITIES</t>
  </si>
  <si>
    <t>DOWN TO EARTH - FLIGHT FAC</t>
  </si>
  <si>
    <t>GG2</t>
  </si>
  <si>
    <t>FCL75CD</t>
  </si>
  <si>
    <t>FLUME</t>
  </si>
  <si>
    <t>FLUME - FLUME</t>
  </si>
  <si>
    <t>G22</t>
  </si>
  <si>
    <t>FCL84CD</t>
  </si>
  <si>
    <t>JAGWAR MA</t>
  </si>
  <si>
    <t>HOWLIN - JAGWAR MA</t>
  </si>
  <si>
    <t>Material Num</t>
  </si>
  <si>
    <t>FCL119CD, FCL100CD, FCL75CD, FCL84CD</t>
  </si>
  <si>
    <t>Label:</t>
  </si>
  <si>
    <t>FUTURE</t>
  </si>
  <si>
    <t>FCL107CD</t>
  </si>
  <si>
    <t>CHET FAKER</t>
  </si>
  <si>
    <t>BUILT ON GLASS - CHET FAKE</t>
  </si>
  <si>
    <t>G12</t>
  </si>
  <si>
    <t>Vinyl 12" Double Album</t>
  </si>
  <si>
    <t>FCL160CD</t>
  </si>
  <si>
    <t>SKIN (CD ALBUM) - FLUME</t>
  </si>
  <si>
    <t>FCL160LP</t>
  </si>
  <si>
    <t>SKIN (2LP LIMITED EDITION</t>
  </si>
  <si>
    <t>Y18</t>
  </si>
  <si>
    <t>FCL160LPX</t>
  </si>
  <si>
    <t>SKIN (2LP - STANDARD VINYL</t>
  </si>
  <si>
    <t>V22</t>
  </si>
  <si>
    <t>FCL166LP</t>
  </si>
  <si>
    <t>FLIGHT FACILITIES, DAVIDE</t>
  </si>
  <si>
    <t>LIVE WITH THE MELBOURNE SY</t>
  </si>
  <si>
    <t>A12</t>
  </si>
  <si>
    <t>FCL180CD</t>
  </si>
  <si>
    <t>CLASSIXX</t>
  </si>
  <si>
    <t>FARAWAY REACH (CD ALBUM) -</t>
  </si>
  <si>
    <t>NN2</t>
  </si>
  <si>
    <t>FCL85CD</t>
  </si>
  <si>
    <t>FLUME: DELUXE EDITION - FL</t>
  </si>
  <si>
    <t>CD 3 to 4 Disc Set</t>
  </si>
  <si>
    <t>AD9</t>
  </si>
  <si>
    <t>Vinyl Album</t>
  </si>
  <si>
    <t>SONY DADC (logged invs) 26615</t>
  </si>
  <si>
    <t>FCL107LP</t>
  </si>
  <si>
    <t>FCL75LP</t>
  </si>
  <si>
    <t>FLUME (LP) - FLUME</t>
  </si>
  <si>
    <t>Y14</t>
  </si>
  <si>
    <t>Vinyl Multi Box Set</t>
  </si>
  <si>
    <t>Y87</t>
  </si>
  <si>
    <t>JUL-SEP 2016</t>
  </si>
  <si>
    <t>OCT-DEC 2016</t>
  </si>
  <si>
    <t>FCL184CD</t>
  </si>
  <si>
    <t>EVERY NOW &amp; THEN - JAGWAR</t>
  </si>
  <si>
    <t>FCL184LP</t>
  </si>
  <si>
    <t>EVERY NOW &amp; THEN (12 LP) -</t>
  </si>
  <si>
    <t>FCL190LP</t>
  </si>
  <si>
    <t>SKIN COMPANION EP I (12 LP</t>
  </si>
  <si>
    <t>FCL97LP</t>
  </si>
  <si>
    <t>FLUME &amp; CHET FAKER</t>
  </si>
  <si>
    <t>LOCKJAW EP (12 LP) - FLUME</t>
  </si>
  <si>
    <t>Q4 2016 - See attached NZ Stmt for $3,985.38 NZD</t>
  </si>
  <si>
    <t>FCL187LP</t>
  </si>
  <si>
    <t>TINY CITIES / TAKE A CHANC</t>
  </si>
  <si>
    <t>V100</t>
  </si>
  <si>
    <t xml:space="preserve">Q12017 - See attached NZ Stmt for $1,298.98 NZD </t>
  </si>
  <si>
    <t xml:space="preserve">25/01/17 </t>
  </si>
  <si>
    <t>Barcode Stickering x</t>
  </si>
  <si>
    <t>APR-JUN 2017</t>
  </si>
  <si>
    <t>JAN-MAR 2017</t>
  </si>
  <si>
    <t>JUL-SEP 2017</t>
  </si>
  <si>
    <t>OCT-DEC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</si>
</sst>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* #,##0_-;\-* #,##0_-;_-* &quot;-&quot;??_-;_-@_-"/>
    <numFmt numFmtId="167" formatCode="0#"/>
    <numFmt numFmtId="168" formatCode="&quot;$&quot;#,##0.00"/>
    <numFmt numFmtId="169" formatCode="_(* #,##0.00_);_(* \(#,##0.00\);_(* &quot;-&quot;_);_(@_)"/>
    <numFmt numFmtId="170" formatCode="#,##0.00_ ;\-#,##0.00\ "/>
    <numFmt numFmtId="171" formatCode="[$-409]mmm\-yy;@"/>
    <numFmt numFmtId="172" formatCode="0.0%"/>
  </numFmts>
  <fonts count="11" x14ac:knownFonts="1">
    <font>
      <sz val="12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4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</borders>
  <cellStyleXfs count="10">
    <xf numFmtId="0" fontId="0" fillId="0" borderId="1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6" fillId="0" borderId="1"/>
    <xf numFmtId="9" fontId="2" fillId="0" borderId="0" applyFont="0" applyFill="0" applyBorder="0" applyAlignment="0" applyProtection="0"/>
  </cellStyleXfs>
  <cellXfs count="229">
    <xf numFmtId="0" fontId="0" fillId="0" borderId="1" xfId="0"/>
    <xf numFmtId="167" fontId="3" fillId="0" borderId="2" xfId="0" applyNumberFormat="1" applyFont="1" applyBorder="1" applyAlignment="1"/>
    <xf numFmtId="0" fontId="3" fillId="0" borderId="3" xfId="0" applyFont="1" applyBorder="1" applyAlignment="1">
      <alignment horizontal="right"/>
    </xf>
    <xf numFmtId="0" fontId="3" fillId="0" borderId="3" xfId="0" applyFont="1" applyBorder="1" applyAlignment="1"/>
    <xf numFmtId="0" fontId="3" fillId="0" borderId="4" xfId="0" applyFont="1" applyBorder="1" applyAlignment="1">
      <alignment horizontal="center" wrapText="1"/>
    </xf>
    <xf numFmtId="2" fontId="3" fillId="0" borderId="4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0" fontId="0" fillId="0" borderId="0" xfId="0" applyBorder="1"/>
    <xf numFmtId="0" fontId="3" fillId="0" borderId="2" xfId="0" applyNumberFormat="1" applyFont="1" applyBorder="1" applyAlignment="1">
      <alignment horizontal="center" wrapText="1"/>
    </xf>
    <xf numFmtId="2" fontId="3" fillId="0" borderId="5" xfId="0" applyNumberFormat="1" applyFont="1" applyBorder="1" applyAlignment="1">
      <alignment horizontal="center" wrapText="1"/>
    </xf>
    <xf numFmtId="0" fontId="0" fillId="0" borderId="6" xfId="0" applyBorder="1"/>
    <xf numFmtId="0" fontId="3" fillId="0" borderId="5" xfId="0" applyNumberFormat="1" applyFont="1" applyBorder="1" applyAlignment="1">
      <alignment horizontal="center" wrapText="1"/>
    </xf>
    <xf numFmtId="168" fontId="3" fillId="0" borderId="7" xfId="0" applyNumberFormat="1" applyFont="1" applyBorder="1" applyAlignment="1">
      <alignment horizontal="center" wrapText="1"/>
    </xf>
    <xf numFmtId="168" fontId="3" fillId="0" borderId="8" xfId="0" applyNumberFormat="1" applyFont="1" applyBorder="1" applyAlignment="1">
      <alignment horizontal="center" wrapText="1"/>
    </xf>
    <xf numFmtId="0" fontId="0" fillId="0" borderId="9" xfId="0" applyBorder="1"/>
    <xf numFmtId="43" fontId="0" fillId="0" borderId="9" xfId="0" applyNumberFormat="1" applyBorder="1"/>
    <xf numFmtId="0" fontId="3" fillId="0" borderId="10" xfId="0" applyNumberFormat="1" applyFont="1" applyBorder="1" applyAlignment="1">
      <alignment horizontal="center" wrapText="1"/>
    </xf>
    <xf numFmtId="0" fontId="0" fillId="0" borderId="11" xfId="0" applyBorder="1"/>
    <xf numFmtId="17" fontId="3" fillId="0" borderId="3" xfId="0" applyNumberFormat="1" applyFont="1" applyBorder="1" applyAlignment="1">
      <alignment horizontal="center"/>
    </xf>
    <xf numFmtId="164" fontId="3" fillId="2" borderId="5" xfId="4" applyFont="1" applyFill="1" applyBorder="1" applyAlignment="1"/>
    <xf numFmtId="167" fontId="3" fillId="0" borderId="3" xfId="0" applyNumberFormat="1" applyFont="1" applyBorder="1" applyAlignment="1"/>
    <xf numFmtId="165" fontId="3" fillId="0" borderId="4" xfId="1" applyFont="1" applyBorder="1" applyAlignment="1">
      <alignment horizontal="center" wrapText="1"/>
    </xf>
    <xf numFmtId="43" fontId="5" fillId="0" borderId="0" xfId="0" applyNumberFormat="1" applyFont="1" applyBorder="1"/>
    <xf numFmtId="0" fontId="0" fillId="0" borderId="1" xfId="0" applyBorder="1"/>
    <xf numFmtId="0" fontId="0" fillId="0" borderId="0" xfId="0" applyFill="1" applyBorder="1"/>
    <xf numFmtId="0" fontId="0" fillId="0" borderId="1" xfId="0" applyFill="1"/>
    <xf numFmtId="0" fontId="0" fillId="0" borderId="12" xfId="0" applyBorder="1"/>
    <xf numFmtId="165" fontId="6" fillId="0" borderId="1" xfId="1" applyFont="1" applyBorder="1"/>
    <xf numFmtId="0" fontId="3" fillId="0" borderId="11" xfId="0" applyNumberFormat="1" applyFont="1" applyFill="1" applyBorder="1" applyAlignment="1">
      <alignment horizontal="center" wrapText="1"/>
    </xf>
    <xf numFmtId="0" fontId="0" fillId="0" borderId="11" xfId="0" applyFill="1" applyBorder="1"/>
    <xf numFmtId="169" fontId="0" fillId="0" borderId="11" xfId="0" applyNumberFormat="1" applyFill="1" applyBorder="1"/>
    <xf numFmtId="164" fontId="3" fillId="2" borderId="8" xfId="4" applyFont="1" applyFill="1" applyBorder="1" applyAlignment="1"/>
    <xf numFmtId="165" fontId="0" fillId="0" borderId="0" xfId="1" applyFont="1" applyBorder="1"/>
    <xf numFmtId="165" fontId="3" fillId="0" borderId="8" xfId="1" applyFont="1" applyBorder="1" applyAlignment="1">
      <alignment horizontal="center" wrapText="1"/>
    </xf>
    <xf numFmtId="166" fontId="3" fillId="2" borderId="4" xfId="1" applyNumberFormat="1" applyFont="1" applyFill="1" applyBorder="1" applyAlignment="1">
      <alignment horizontal="center"/>
    </xf>
    <xf numFmtId="166" fontId="3" fillId="0" borderId="4" xfId="1" applyNumberFormat="1" applyFont="1" applyBorder="1" applyAlignment="1">
      <alignment horizontal="center" wrapText="1"/>
    </xf>
    <xf numFmtId="166" fontId="0" fillId="0" borderId="0" xfId="1" applyNumberFormat="1" applyFont="1" applyBorder="1"/>
    <xf numFmtId="43" fontId="5" fillId="0" borderId="13" xfId="0" applyNumberFormat="1" applyFont="1" applyBorder="1"/>
    <xf numFmtId="0" fontId="5" fillId="0" borderId="14" xfId="0" applyFont="1" applyBorder="1"/>
    <xf numFmtId="43" fontId="5" fillId="0" borderId="15" xfId="0" applyNumberFormat="1" applyFont="1" applyBorder="1"/>
    <xf numFmtId="43" fontId="3" fillId="0" borderId="16" xfId="0" applyNumberFormat="1" applyFont="1" applyBorder="1"/>
    <xf numFmtId="0" fontId="3" fillId="0" borderId="14" xfId="0" applyFont="1" applyBorder="1"/>
    <xf numFmtId="0" fontId="3" fillId="0" borderId="17" xfId="0" applyFont="1" applyBorder="1"/>
    <xf numFmtId="43" fontId="3" fillId="0" borderId="15" xfId="0" applyNumberFormat="1" applyFont="1" applyBorder="1"/>
    <xf numFmtId="17" fontId="8" fillId="0" borderId="3" xfId="0" applyNumberFormat="1" applyFont="1" applyBorder="1" applyAlignment="1">
      <alignment horizontal="center"/>
    </xf>
    <xf numFmtId="165" fontId="3" fillId="0" borderId="2" xfId="1" applyFont="1" applyBorder="1" applyAlignment="1">
      <alignment horizontal="center" wrapText="1"/>
    </xf>
    <xf numFmtId="165" fontId="6" fillId="0" borderId="0" xfId="1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18" xfId="0" applyFont="1" applyFill="1" applyBorder="1"/>
    <xf numFmtId="168" fontId="2" fillId="0" borderId="18" xfId="4" applyNumberFormat="1" applyFont="1" applyFill="1" applyBorder="1"/>
    <xf numFmtId="168" fontId="2" fillId="0" borderId="19" xfId="4" applyNumberFormat="1" applyFont="1" applyFill="1" applyBorder="1"/>
    <xf numFmtId="9" fontId="2" fillId="0" borderId="19" xfId="9" applyFont="1" applyFill="1" applyBorder="1"/>
    <xf numFmtId="0" fontId="3" fillId="0" borderId="20" xfId="0" applyNumberFormat="1" applyFont="1" applyBorder="1" applyAlignment="1">
      <alignment horizontal="center" wrapText="1"/>
    </xf>
    <xf numFmtId="0" fontId="3" fillId="0" borderId="21" xfId="0" applyNumberFormat="1" applyFont="1" applyFill="1" applyBorder="1" applyAlignment="1">
      <alignment horizontal="center" wrapText="1"/>
    </xf>
    <xf numFmtId="170" fontId="3" fillId="0" borderId="21" xfId="4" applyNumberFormat="1" applyFont="1" applyFill="1" applyBorder="1" applyAlignment="1">
      <alignment horizontal="center" wrapText="1"/>
    </xf>
    <xf numFmtId="9" fontId="3" fillId="0" borderId="21" xfId="9" applyFont="1" applyFill="1" applyBorder="1" applyAlignment="1">
      <alignment horizontal="center" wrapText="1"/>
    </xf>
    <xf numFmtId="168" fontId="3" fillId="0" borderId="21" xfId="4" applyNumberFormat="1" applyFont="1" applyFill="1" applyBorder="1" applyAlignment="1">
      <alignment horizontal="center" wrapText="1"/>
    </xf>
    <xf numFmtId="0" fontId="2" fillId="0" borderId="3" xfId="0" applyFont="1" applyBorder="1"/>
    <xf numFmtId="0" fontId="3" fillId="0" borderId="3" xfId="0" applyFont="1" applyBorder="1"/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3" xfId="0" applyFont="1" applyBorder="1" applyAlignment="1">
      <alignment horizontal="left"/>
    </xf>
    <xf numFmtId="43" fontId="2" fillId="0" borderId="23" xfId="0" applyNumberFormat="1" applyFont="1" applyBorder="1" applyAlignment="1">
      <alignment horizontal="center"/>
    </xf>
    <xf numFmtId="0" fontId="2" fillId="0" borderId="24" xfId="0" applyFont="1" applyBorder="1"/>
    <xf numFmtId="0" fontId="2" fillId="0" borderId="25" xfId="0" applyFont="1" applyBorder="1"/>
    <xf numFmtId="168" fontId="3" fillId="3" borderId="7" xfId="0" applyNumberFormat="1" applyFont="1" applyFill="1" applyBorder="1"/>
    <xf numFmtId="168" fontId="3" fillId="0" borderId="26" xfId="4" applyNumberFormat="1" applyFont="1" applyFill="1" applyBorder="1" applyAlignment="1">
      <alignment horizontal="center" wrapText="1"/>
    </xf>
    <xf numFmtId="168" fontId="2" fillId="0" borderId="27" xfId="4" applyNumberFormat="1" applyFont="1" applyFill="1" applyBorder="1"/>
    <xf numFmtId="0" fontId="2" fillId="0" borderId="28" xfId="0" applyFont="1" applyBorder="1" applyAlignment="1">
      <alignment horizontal="center"/>
    </xf>
    <xf numFmtId="17" fontId="8" fillId="0" borderId="4" xfId="0" quotePrefix="1" applyNumberFormat="1" applyFont="1" applyBorder="1" applyAlignment="1">
      <alignment horizontal="left"/>
    </xf>
    <xf numFmtId="0" fontId="7" fillId="0" borderId="0" xfId="8" applyFont="1" applyBorder="1" applyAlignment="1">
      <alignment horizontal="left"/>
    </xf>
    <xf numFmtId="0" fontId="9" fillId="0" borderId="0" xfId="8" applyFont="1" applyBorder="1" applyAlignment="1">
      <alignment horizontal="center"/>
    </xf>
    <xf numFmtId="0" fontId="6" fillId="0" borderId="0" xfId="8" applyBorder="1" applyAlignment="1">
      <alignment horizontal="center"/>
    </xf>
    <xf numFmtId="0" fontId="6" fillId="0" borderId="0" xfId="8" applyBorder="1"/>
    <xf numFmtId="0" fontId="4" fillId="0" borderId="0" xfId="8" applyFont="1" applyBorder="1" applyAlignment="1">
      <alignment horizontal="left"/>
    </xf>
    <xf numFmtId="17" fontId="3" fillId="3" borderId="4" xfId="8" quotePrefix="1" applyNumberFormat="1" applyFont="1" applyFill="1" applyBorder="1" applyAlignment="1">
      <alignment horizontal="center"/>
    </xf>
    <xf numFmtId="17" fontId="8" fillId="0" borderId="3" xfId="8" applyNumberFormat="1" applyFont="1" applyBorder="1" applyAlignment="1">
      <alignment horizontal="center"/>
    </xf>
    <xf numFmtId="17" fontId="4" fillId="0" borderId="3" xfId="8" quotePrefix="1" applyNumberFormat="1" applyFont="1" applyBorder="1" applyAlignment="1">
      <alignment horizontal="center"/>
    </xf>
    <xf numFmtId="17" fontId="3" fillId="0" borderId="3" xfId="8" applyNumberFormat="1" applyFont="1" applyBorder="1" applyAlignment="1">
      <alignment horizontal="center"/>
    </xf>
    <xf numFmtId="0" fontId="3" fillId="0" borderId="3" xfId="8" applyFont="1" applyBorder="1" applyAlignment="1">
      <alignment horizontal="center"/>
    </xf>
    <xf numFmtId="167" fontId="3" fillId="0" borderId="2" xfId="8" applyNumberFormat="1" applyFont="1" applyBorder="1" applyAlignment="1"/>
    <xf numFmtId="166" fontId="6" fillId="0" borderId="0" xfId="8" applyNumberFormat="1" applyBorder="1"/>
    <xf numFmtId="0" fontId="3" fillId="0" borderId="4" xfId="8" applyFont="1" applyBorder="1" applyAlignment="1">
      <alignment horizontal="center" wrapText="1"/>
    </xf>
    <xf numFmtId="0" fontId="3" fillId="0" borderId="4" xfId="8" applyFont="1" applyBorder="1" applyAlignment="1">
      <alignment wrapText="1"/>
    </xf>
    <xf numFmtId="14" fontId="2" fillId="0" borderId="29" xfId="1" applyNumberFormat="1" applyFont="1" applyBorder="1" applyAlignment="1">
      <alignment horizontal="center"/>
    </xf>
    <xf numFmtId="0" fontId="2" fillId="0" borderId="30" xfId="8" applyFont="1" applyBorder="1" applyAlignment="1">
      <alignment horizontal="center"/>
    </xf>
    <xf numFmtId="0" fontId="2" fillId="0" borderId="30" xfId="8" applyFont="1" applyBorder="1"/>
    <xf numFmtId="166" fontId="2" fillId="0" borderId="31" xfId="1" applyNumberFormat="1" applyFont="1" applyBorder="1" applyAlignment="1">
      <alignment horizontal="right"/>
    </xf>
    <xf numFmtId="165" fontId="2" fillId="0" borderId="32" xfId="1" applyFont="1" applyBorder="1"/>
    <xf numFmtId="0" fontId="2" fillId="0" borderId="0" xfId="8" applyFont="1" applyBorder="1"/>
    <xf numFmtId="14" fontId="2" fillId="0" borderId="1" xfId="1" applyNumberFormat="1" applyFont="1" applyBorder="1" applyAlignment="1">
      <alignment horizontal="center"/>
    </xf>
    <xf numFmtId="0" fontId="2" fillId="0" borderId="33" xfId="8" applyFont="1" applyBorder="1" applyAlignment="1">
      <alignment horizontal="center"/>
    </xf>
    <xf numFmtId="0" fontId="2" fillId="0" borderId="1" xfId="8" applyFont="1" applyBorder="1"/>
    <xf numFmtId="166" fontId="2" fillId="0" borderId="0" xfId="1" applyNumberFormat="1" applyFont="1" applyBorder="1" applyAlignment="1">
      <alignment horizontal="right"/>
    </xf>
    <xf numFmtId="2" fontId="2" fillId="0" borderId="33" xfId="8" applyNumberFormat="1" applyFont="1" applyBorder="1" applyAlignment="1">
      <alignment horizontal="center"/>
    </xf>
    <xf numFmtId="165" fontId="2" fillId="0" borderId="9" xfId="1" applyFont="1" applyBorder="1"/>
    <xf numFmtId="14" fontId="2" fillId="0" borderId="0" xfId="1" applyNumberFormat="1" applyFont="1" applyBorder="1" applyAlignment="1">
      <alignment horizontal="center"/>
    </xf>
    <xf numFmtId="0" fontId="2" fillId="0" borderId="34" xfId="1" applyNumberFormat="1" applyFont="1" applyBorder="1" applyAlignment="1">
      <alignment horizontal="center"/>
    </xf>
    <xf numFmtId="0" fontId="2" fillId="0" borderId="35" xfId="8" applyFont="1" applyBorder="1" applyAlignment="1">
      <alignment horizontal="center"/>
    </xf>
    <xf numFmtId="0" fontId="2" fillId="0" borderId="35" xfId="8" applyFont="1" applyBorder="1"/>
    <xf numFmtId="166" fontId="2" fillId="0" borderId="34" xfId="1" applyNumberFormat="1" applyFont="1" applyBorder="1" applyAlignment="1">
      <alignment horizontal="center"/>
    </xf>
    <xf numFmtId="165" fontId="2" fillId="0" borderId="36" xfId="1" applyFont="1" applyBorder="1"/>
    <xf numFmtId="14" fontId="2" fillId="0" borderId="12" xfId="8" applyNumberFormat="1" applyFont="1" applyBorder="1"/>
    <xf numFmtId="0" fontId="2" fillId="0" borderId="1" xfId="8" applyFont="1" applyAlignment="1">
      <alignment horizontal="center"/>
    </xf>
    <xf numFmtId="0" fontId="2" fillId="0" borderId="33" xfId="8" applyFont="1" applyBorder="1"/>
    <xf numFmtId="166" fontId="2" fillId="0" borderId="1" xfId="3" applyNumberFormat="1" applyFont="1" applyBorder="1"/>
    <xf numFmtId="165" fontId="2" fillId="0" borderId="1" xfId="3" applyFont="1" applyBorder="1"/>
    <xf numFmtId="0" fontId="2" fillId="0" borderId="0" xfId="8" applyFont="1" applyBorder="1" applyAlignment="1">
      <alignment horizontal="center"/>
    </xf>
    <xf numFmtId="0" fontId="2" fillId="0" borderId="0" xfId="8" applyFont="1" applyBorder="1" applyAlignment="1">
      <alignment horizontal="left"/>
    </xf>
    <xf numFmtId="17" fontId="8" fillId="0" borderId="37" xfId="8" applyNumberFormat="1" applyFont="1" applyBorder="1" applyAlignment="1">
      <alignment horizontal="left"/>
    </xf>
    <xf numFmtId="167" fontId="3" fillId="0" borderId="34" xfId="8" applyNumberFormat="1" applyFont="1" applyBorder="1" applyAlignment="1"/>
    <xf numFmtId="17" fontId="3" fillId="0" borderId="3" xfId="8" applyNumberFormat="1" applyFont="1" applyBorder="1" applyAlignment="1">
      <alignment horizontal="left"/>
    </xf>
    <xf numFmtId="17" fontId="3" fillId="0" borderId="3" xfId="8" quotePrefix="1" applyNumberFormat="1" applyFont="1" applyBorder="1" applyAlignment="1">
      <alignment horizontal="left"/>
    </xf>
    <xf numFmtId="167" fontId="3" fillId="0" borderId="3" xfId="8" applyNumberFormat="1" applyFont="1" applyBorder="1" applyAlignment="1"/>
    <xf numFmtId="0" fontId="3" fillId="0" borderId="4" xfId="8" applyFont="1" applyBorder="1" applyAlignment="1">
      <alignment horizontal="left" wrapText="1"/>
    </xf>
    <xf numFmtId="171" fontId="2" fillId="0" borderId="38" xfId="8" applyNumberFormat="1" applyFont="1" applyBorder="1" applyAlignment="1">
      <alignment horizontal="center"/>
    </xf>
    <xf numFmtId="171" fontId="2" fillId="0" borderId="1" xfId="8" applyNumberFormat="1" applyFont="1" applyBorder="1" applyAlignment="1">
      <alignment horizontal="center"/>
    </xf>
    <xf numFmtId="0" fontId="2" fillId="0" borderId="1" xfId="8" applyFont="1" applyFill="1" applyAlignment="1">
      <alignment horizontal="left"/>
    </xf>
    <xf numFmtId="43" fontId="2" fillId="0" borderId="1" xfId="8" applyNumberFormat="1" applyFont="1" applyAlignment="1">
      <alignment horizontal="center"/>
    </xf>
    <xf numFmtId="17" fontId="2" fillId="0" borderId="38" xfId="8" applyNumberFormat="1" applyFont="1" applyBorder="1" applyAlignment="1">
      <alignment horizontal="center"/>
    </xf>
    <xf numFmtId="17" fontId="2" fillId="0" borderId="1" xfId="8" applyNumberFormat="1" applyFont="1" applyBorder="1" applyAlignment="1">
      <alignment horizontal="center"/>
    </xf>
    <xf numFmtId="164" fontId="2" fillId="0" borderId="0" xfId="8" applyNumberFormat="1" applyFont="1" applyBorder="1"/>
    <xf numFmtId="17" fontId="2" fillId="0" borderId="39" xfId="8" applyNumberFormat="1" applyFont="1" applyBorder="1" applyAlignment="1">
      <alignment horizontal="center"/>
    </xf>
    <xf numFmtId="17" fontId="2" fillId="0" borderId="40" xfId="8" applyNumberFormat="1" applyFont="1" applyBorder="1" applyAlignment="1">
      <alignment horizontal="center"/>
    </xf>
    <xf numFmtId="0" fontId="2" fillId="0" borderId="40" xfId="8" applyFont="1" applyBorder="1" applyAlignment="1">
      <alignment horizontal="center"/>
    </xf>
    <xf numFmtId="0" fontId="2" fillId="0" borderId="40" xfId="8" applyFont="1" applyBorder="1" applyAlignment="1">
      <alignment horizontal="left"/>
    </xf>
    <xf numFmtId="43" fontId="2" fillId="0" borderId="40" xfId="8" applyNumberFormat="1" applyFont="1" applyBorder="1" applyAlignment="1">
      <alignment horizontal="center"/>
    </xf>
    <xf numFmtId="43" fontId="2" fillId="0" borderId="0" xfId="8" applyNumberFormat="1" applyFont="1" applyBorder="1" applyAlignment="1">
      <alignment horizontal="center"/>
    </xf>
    <xf numFmtId="0" fontId="6" fillId="0" borderId="41" xfId="8" applyBorder="1"/>
    <xf numFmtId="0" fontId="6" fillId="0" borderId="31" xfId="8" applyBorder="1"/>
    <xf numFmtId="0" fontId="6" fillId="0" borderId="42" xfId="8" applyBorder="1"/>
    <xf numFmtId="0" fontId="7" fillId="0" borderId="0" xfId="8" applyFont="1" applyFill="1" applyBorder="1"/>
    <xf numFmtId="0" fontId="7" fillId="0" borderId="14" xfId="8" applyFont="1" applyFill="1" applyBorder="1"/>
    <xf numFmtId="17" fontId="4" fillId="0" borderId="0" xfId="8" applyNumberFormat="1" applyFont="1" applyBorder="1"/>
    <xf numFmtId="17" fontId="4" fillId="0" borderId="15" xfId="8" quotePrefix="1" applyNumberFormat="1" applyFont="1" applyBorder="1" applyAlignment="1">
      <alignment horizontal="right"/>
    </xf>
    <xf numFmtId="17" fontId="3" fillId="0" borderId="0" xfId="8" applyNumberFormat="1" applyFont="1" applyBorder="1" applyAlignment="1">
      <alignment horizontal="center"/>
    </xf>
    <xf numFmtId="17" fontId="3" fillId="0" borderId="17" xfId="8" applyNumberFormat="1" applyFont="1" applyBorder="1" applyAlignment="1">
      <alignment horizontal="center"/>
    </xf>
    <xf numFmtId="17" fontId="3" fillId="0" borderId="13" xfId="8" applyNumberFormat="1" applyFont="1" applyBorder="1" applyAlignment="1">
      <alignment horizontal="center"/>
    </xf>
    <xf numFmtId="17" fontId="3" fillId="0" borderId="16" xfId="8" applyNumberFormat="1" applyFont="1" applyBorder="1" applyAlignment="1">
      <alignment horizontal="center"/>
    </xf>
    <xf numFmtId="0" fontId="3" fillId="0" borderId="14" xfId="8" applyFont="1" applyBorder="1"/>
    <xf numFmtId="43" fontId="2" fillId="0" borderId="15" xfId="8" applyNumberFormat="1" applyFont="1" applyBorder="1"/>
    <xf numFmtId="0" fontId="2" fillId="0" borderId="14" xfId="8" applyFont="1" applyBorder="1"/>
    <xf numFmtId="43" fontId="2" fillId="0" borderId="0" xfId="8" applyNumberFormat="1" applyFont="1" applyBorder="1"/>
    <xf numFmtId="17" fontId="2" fillId="0" borderId="14" xfId="8" applyNumberFormat="1" applyFont="1" applyBorder="1"/>
    <xf numFmtId="165" fontId="6" fillId="0" borderId="0" xfId="8" applyNumberFormat="1" applyBorder="1"/>
    <xf numFmtId="14" fontId="2" fillId="0" borderId="0" xfId="8" applyNumberFormat="1" applyFont="1" applyBorder="1" applyAlignment="1">
      <alignment horizontal="center"/>
    </xf>
    <xf numFmtId="0" fontId="2" fillId="0" borderId="13" xfId="8" applyFont="1" applyBorder="1" applyAlignment="1">
      <alignment horizontal="center"/>
    </xf>
    <xf numFmtId="43" fontId="3" fillId="0" borderId="16" xfId="8" applyNumberFormat="1" applyFont="1" applyBorder="1"/>
    <xf numFmtId="0" fontId="2" fillId="0" borderId="44" xfId="8" applyFont="1" applyBorder="1" applyAlignment="1">
      <alignment horizontal="center"/>
    </xf>
    <xf numFmtId="43" fontId="2" fillId="0" borderId="45" xfId="8" applyNumberFormat="1" applyFont="1" applyBorder="1"/>
    <xf numFmtId="0" fontId="3" fillId="0" borderId="43" xfId="8" applyFont="1" applyBorder="1" applyAlignment="1">
      <alignment horizontal="center"/>
    </xf>
    <xf numFmtId="43" fontId="3" fillId="0" borderId="45" xfId="8" applyNumberFormat="1" applyFont="1" applyBorder="1"/>
    <xf numFmtId="0" fontId="3" fillId="0" borderId="14" xfId="8" applyFont="1" applyBorder="1" applyAlignment="1">
      <alignment horizontal="left"/>
    </xf>
    <xf numFmtId="43" fontId="3" fillId="0" borderId="15" xfId="8" applyNumberFormat="1" applyFont="1" applyBorder="1"/>
    <xf numFmtId="0" fontId="3" fillId="0" borderId="14" xfId="8" applyFont="1" applyBorder="1" applyAlignment="1">
      <alignment horizontal="center"/>
    </xf>
    <xf numFmtId="0" fontId="2" fillId="0" borderId="0" xfId="8" applyFont="1" applyFill="1" applyBorder="1" applyAlignment="1">
      <alignment horizontal="center"/>
    </xf>
    <xf numFmtId="0" fontId="3" fillId="0" borderId="14" xfId="8" applyFont="1" applyFill="1" applyBorder="1" applyAlignment="1">
      <alignment horizontal="left"/>
    </xf>
    <xf numFmtId="43" fontId="3" fillId="0" borderId="15" xfId="8" applyNumberFormat="1" applyFont="1" applyFill="1" applyBorder="1"/>
    <xf numFmtId="0" fontId="6" fillId="0" borderId="0" xfId="8" applyFill="1" applyBorder="1"/>
    <xf numFmtId="43" fontId="2" fillId="4" borderId="0" xfId="8" applyNumberFormat="1" applyFont="1" applyFill="1" applyBorder="1"/>
    <xf numFmtId="43" fontId="2" fillId="0" borderId="15" xfId="8" applyNumberFormat="1" applyFont="1" applyFill="1" applyBorder="1"/>
    <xf numFmtId="0" fontId="2" fillId="0" borderId="13" xfId="8" applyFont="1" applyFill="1" applyBorder="1" applyAlignment="1">
      <alignment horizontal="center"/>
    </xf>
    <xf numFmtId="43" fontId="3" fillId="0" borderId="16" xfId="8" applyNumberFormat="1" applyFont="1" applyFill="1" applyBorder="1"/>
    <xf numFmtId="43" fontId="2" fillId="0" borderId="13" xfId="8" applyNumberFormat="1" applyFont="1" applyBorder="1"/>
    <xf numFmtId="0" fontId="2" fillId="0" borderId="43" xfId="8" applyFont="1" applyBorder="1"/>
    <xf numFmtId="43" fontId="2" fillId="0" borderId="44" xfId="8" applyNumberFormat="1" applyFont="1" applyBorder="1"/>
    <xf numFmtId="17" fontId="2" fillId="0" borderId="0" xfId="8" applyNumberFormat="1" applyFont="1" applyBorder="1" applyAlignment="1">
      <alignment horizontal="center"/>
    </xf>
    <xf numFmtId="0" fontId="2" fillId="0" borderId="13" xfId="8" applyFont="1" applyBorder="1"/>
    <xf numFmtId="43" fontId="2" fillId="0" borderId="16" xfId="8" applyNumberFormat="1" applyFont="1" applyBorder="1"/>
    <xf numFmtId="17" fontId="2" fillId="0" borderId="0" xfId="8" applyNumberFormat="1" applyFont="1" applyFill="1" applyBorder="1" applyAlignment="1">
      <alignment horizontal="center"/>
    </xf>
    <xf numFmtId="43" fontId="2" fillId="5" borderId="0" xfId="8" applyNumberFormat="1" applyFont="1" applyFill="1" applyBorder="1"/>
    <xf numFmtId="0" fontId="4" fillId="0" borderId="14" xfId="0" applyFont="1" applyBorder="1"/>
    <xf numFmtId="0" fontId="4" fillId="0" borderId="0" xfId="0" applyFont="1" applyBorder="1"/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7" fillId="0" borderId="0" xfId="0" applyFont="1" applyBorder="1"/>
    <xf numFmtId="167" fontId="8" fillId="0" borderId="34" xfId="8" applyNumberFormat="1" applyFont="1" applyBorder="1" applyAlignment="1"/>
    <xf numFmtId="0" fontId="4" fillId="0" borderId="41" xfId="8" applyFont="1" applyBorder="1"/>
    <xf numFmtId="0" fontId="6" fillId="0" borderId="31" xfId="8" applyFont="1" applyBorder="1"/>
    <xf numFmtId="43" fontId="4" fillId="0" borderId="42" xfId="8" applyNumberFormat="1" applyFont="1" applyBorder="1"/>
    <xf numFmtId="43" fontId="0" fillId="0" borderId="1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7" fontId="3" fillId="0" borderId="2" xfId="0" applyNumberFormat="1" applyFont="1" applyBorder="1" applyAlignment="1">
      <alignment horizontal="left"/>
    </xf>
    <xf numFmtId="3" fontId="3" fillId="2" borderId="5" xfId="0" applyNumberFormat="1" applyFont="1" applyFill="1" applyBorder="1" applyAlignment="1">
      <alignment horizontal="right"/>
    </xf>
    <xf numFmtId="3" fontId="3" fillId="0" borderId="5" xfId="0" applyNumberFormat="1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0" fontId="0" fillId="0" borderId="48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30" xfId="0" applyBorder="1" applyAlignment="1">
      <alignment horizontal="right"/>
    </xf>
    <xf numFmtId="0" fontId="0" fillId="0" borderId="1" xfId="0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2" fontId="0" fillId="0" borderId="1" xfId="0" applyNumberFormat="1" applyFill="1" applyBorder="1" applyAlignment="1">
      <alignment horizontal="center"/>
    </xf>
    <xf numFmtId="3" fontId="0" fillId="0" borderId="6" xfId="0" applyNumberFormat="1" applyFill="1" applyBorder="1" applyAlignment="1">
      <alignment horizontal="right"/>
    </xf>
    <xf numFmtId="3" fontId="0" fillId="0" borderId="1" xfId="0" applyNumberFormat="1" applyFill="1" applyBorder="1" applyAlignment="1">
      <alignment horizontal="right"/>
    </xf>
    <xf numFmtId="43" fontId="0" fillId="0" borderId="6" xfId="0" applyNumberFormat="1" applyFill="1" applyBorder="1" applyAlignment="1">
      <alignment horizontal="center"/>
    </xf>
    <xf numFmtId="43" fontId="0" fillId="0" borderId="1" xfId="0" applyNumberForma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169" fontId="0" fillId="0" borderId="11" xfId="0" applyNumberFormat="1" applyFill="1" applyBorder="1" applyAlignment="1">
      <alignment horizontal="center"/>
    </xf>
    <xf numFmtId="3" fontId="0" fillId="0" borderId="1" xfId="0" applyNumberFormat="1" applyFill="1"/>
    <xf numFmtId="0" fontId="0" fillId="0" borderId="0" xfId="0" applyFill="1" applyBorder="1" applyAlignment="1">
      <alignment horizontal="left"/>
    </xf>
    <xf numFmtId="2" fontId="0" fillId="0" borderId="0" xfId="0" applyNumberFormat="1" applyFill="1" applyBorder="1" applyAlignment="1"/>
    <xf numFmtId="3" fontId="0" fillId="0" borderId="0" xfId="0" applyNumberForma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1" xfId="0" applyFill="1" applyAlignment="1">
      <alignment horizontal="left"/>
    </xf>
    <xf numFmtId="0" fontId="0" fillId="0" borderId="1" xfId="0" applyFill="1" applyAlignment="1">
      <alignment horizontal="right"/>
    </xf>
    <xf numFmtId="1" fontId="4" fillId="0" borderId="38" xfId="0" applyNumberFormat="1" applyFont="1" applyFill="1" applyBorder="1" applyAlignment="1">
      <alignment horizontal="center"/>
    </xf>
    <xf numFmtId="172" fontId="0" fillId="0" borderId="1" xfId="9" applyNumberFormat="1" applyFont="1" applyBorder="1" applyAlignment="1">
      <alignment horizontal="center"/>
    </xf>
    <xf numFmtId="43" fontId="4" fillId="0" borderId="15" xfId="8" applyNumberFormat="1" applyFont="1" applyBorder="1"/>
    <xf numFmtId="0" fontId="4" fillId="0" borderId="46" xfId="0" applyFont="1" applyBorder="1"/>
    <xf numFmtId="0" fontId="2" fillId="0" borderId="34" xfId="0" applyFont="1" applyBorder="1"/>
    <xf numFmtId="43" fontId="4" fillId="0" borderId="47" xfId="0" applyNumberFormat="1" applyFont="1" applyBorder="1"/>
    <xf numFmtId="1" fontId="4" fillId="0" borderId="15" xfId="8" quotePrefix="1" applyNumberFormat="1" applyFont="1" applyBorder="1" applyAlignment="1">
      <alignment horizontal="right"/>
    </xf>
    <xf numFmtId="0" fontId="1" fillId="0" borderId="14" xfId="8" applyFont="1" applyBorder="1"/>
    <xf numFmtId="43" fontId="1" fillId="0" borderId="0" xfId="8" applyNumberFormat="1" applyFont="1" applyBorder="1"/>
    <xf numFmtId="17" fontId="1" fillId="0" borderId="14" xfId="8" applyNumberFormat="1" applyFont="1" applyBorder="1"/>
    <xf numFmtId="0" fontId="0" fillId="0" borderId="1" xfId="0" applyProtection="1">
      <protection locked="0"/>
    </xf>
    <xf numFmtId="0" fontId="10" fillId="0" borderId="0" xfId="8" applyFont="1" applyBorder="1" applyAlignment="1">
      <alignment horizontal="center"/>
    </xf>
    <xf numFmtId="0" fontId="1" fillId="0" borderId="1" xfId="8" applyFont="1" applyAlignment="1">
      <alignment horizontal="center"/>
    </xf>
    <xf numFmtId="14" fontId="2" fillId="0" borderId="14" xfId="8" applyNumberFormat="1" applyFont="1" applyBorder="1" applyAlignment="1">
      <alignment horizontal="center"/>
    </xf>
    <xf numFmtId="17" fontId="1" fillId="0" borderId="14" xfId="8" quotePrefix="1" applyNumberFormat="1" applyFont="1" applyBorder="1"/>
    <xf numFmtId="4" fontId="3" fillId="2" borderId="5" xfId="0" applyNumberFormat="1" applyFont="1" applyFill="1" applyBorder="1" applyAlignment="1">
      <alignment horizontal="right"/>
    </xf>
    <xf numFmtId="14" fontId="1" fillId="0" borderId="1" xfId="1" applyNumberFormat="1" applyFont="1" applyBorder="1" applyAlignment="1">
      <alignment horizontal="center"/>
    </xf>
    <xf numFmtId="0" fontId="1" fillId="0" borderId="1" xfId="8" applyFont="1" applyBorder="1"/>
    <xf numFmtId="0" fontId="1" fillId="0" borderId="40" xfId="8" applyFont="1" applyBorder="1" applyAlignment="1">
      <alignment horizontal="center"/>
    </xf>
    <xf numFmtId="4" fontId="0" fillId="0" borderId="1" xfId="0" applyNumberFormat="1"/>
  </cellXfs>
  <cellStyles count="10">
    <cellStyle name="Comma" xfId="1" builtinId="3"/>
    <cellStyle name="Comma 2" xfId="2"/>
    <cellStyle name="Comma 2 2" xfId="3"/>
    <cellStyle name="Currency" xfId="4" builtinId="4"/>
    <cellStyle name="Currency 2" xfId="5"/>
    <cellStyle name="Currency 2 2" xfId="6"/>
    <cellStyle name="Normal" xfId="0" builtinId="0"/>
    <cellStyle name="Normal 2" xfId="7"/>
    <cellStyle name="Normal 2 2" xfId="8"/>
    <cellStyle name="Percent" xfId="9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B58"/>
  <sheetViews>
    <sheetView tabSelected="1" defaultGridColor="0" colorId="22" zoomScale="127" zoomScaleNormal="127" zoomScalePageLayoutView="127" workbookViewId="0">
      <pane xSplit="4" ySplit="3" topLeftCell="P45" activePane="bottomRight" state="frozen"/>
      <selection activeCell="A5" sqref="A5"/>
      <selection pane="topRight" activeCell="A5" sqref="A5"/>
      <selection pane="bottomLeft" activeCell="A5" sqref="A5"/>
      <selection pane="bottomRight" activeCell="A27" sqref="A27:XFD27"/>
    </sheetView>
  </sheetViews>
  <sheetFormatPr baseColWidth="10" defaultColWidth="9.7109375" defaultRowHeight="15" customHeight="1" outlineLevelCol="1" x14ac:dyDescent="0.2"/>
  <cols>
    <col min="1" max="1" width="11.28515625" style="25" bestFit="1" customWidth="1"/>
    <col min="2" max="2" width="13.5703125" style="207" customWidth="1"/>
    <col min="3" max="3" width="29.5703125" style="207" bestFit="1" customWidth="1"/>
    <col min="4" max="4" width="31.5703125" style="207" bestFit="1" customWidth="1"/>
    <col min="5" max="5" width="12.28515625" style="207" bestFit="1" customWidth="1"/>
    <col min="6" max="6" width="12" style="207" bestFit="1" customWidth="1"/>
    <col min="7" max="7" width="12" style="207" customWidth="1"/>
    <col min="8" max="8" width="10.28515625" style="207" bestFit="1" customWidth="1"/>
    <col min="9" max="9" width="5.5703125" style="25" bestFit="1" customWidth="1"/>
    <col min="10" max="10" width="13.5703125" style="208" bestFit="1" customWidth="1"/>
    <col min="11" max="11" width="10.28515625" style="208" bestFit="1" customWidth="1"/>
    <col min="12" max="12" width="11.7109375" style="208" bestFit="1" customWidth="1"/>
    <col min="13" max="13" width="10" style="208" bestFit="1" customWidth="1"/>
    <col min="14" max="14" width="15.28515625" style="25" bestFit="1" customWidth="1"/>
    <col min="15" max="15" width="13.5703125" style="25" customWidth="1"/>
    <col min="16" max="16" width="14.42578125" style="25" bestFit="1" customWidth="1"/>
    <col min="17" max="17" width="11.85546875" style="25" customWidth="1"/>
    <col min="18" max="18" width="13.28515625" style="25" bestFit="1" customWidth="1"/>
    <col min="19" max="19" width="4" style="25" bestFit="1" customWidth="1"/>
    <col min="20" max="20" width="10.28515625" style="25" bestFit="1" customWidth="1"/>
    <col min="21" max="21" width="13.5703125" style="25" bestFit="1" customWidth="1"/>
    <col min="22" max="22" width="11.28515625" style="25" customWidth="1"/>
    <col min="23" max="23" width="12.7109375" style="25" bestFit="1" customWidth="1"/>
    <col min="24" max="24" width="4" style="25" bestFit="1" customWidth="1"/>
    <col min="25" max="25" width="13.85546875" style="25" bestFit="1" customWidth="1"/>
    <col min="26" max="26" width="13.7109375" style="25" hidden="1" customWidth="1" outlineLevel="1"/>
    <col min="27" max="27" width="9.7109375" style="25" collapsed="1"/>
    <col min="28" max="16384" width="9.7109375" style="25"/>
  </cols>
  <sheetData>
    <row r="1" spans="1:28" customFormat="1" ht="17" thickBot="1" x14ac:dyDescent="0.25">
      <c r="A1" s="70" t="s">
        <v>52</v>
      </c>
      <c r="B1" s="70"/>
      <c r="C1" s="174"/>
      <c r="D1" s="184"/>
      <c r="E1" s="174"/>
      <c r="F1" s="174"/>
      <c r="G1" s="174"/>
      <c r="H1" s="174"/>
      <c r="I1" s="3"/>
      <c r="J1" s="185">
        <f>SUM(J3:J50)</f>
        <v>5971</v>
      </c>
      <c r="K1" s="185">
        <f>SUM(K3:K50)</f>
        <v>-101</v>
      </c>
      <c r="L1" s="185">
        <f>SUM(L3:L50)</f>
        <v>5870</v>
      </c>
      <c r="M1" s="185">
        <f>SUM(M3:M58)</f>
        <v>258</v>
      </c>
      <c r="N1" s="224">
        <f>SUM(N3:N50)</f>
        <v>60292.695594678371</v>
      </c>
      <c r="O1" s="224">
        <f>SUM(O3:O50)</f>
        <v>-1099.6555946783492</v>
      </c>
      <c r="P1" s="224">
        <f>SUM(P3:P50)</f>
        <v>-9006.4699999999975</v>
      </c>
      <c r="Q1" s="224">
        <f>SUM(Q3:Q50)</f>
        <v>-1254.66425</v>
      </c>
      <c r="R1" s="224">
        <f>SUM(R3:R50)</f>
        <v>48931.90575000002</v>
      </c>
      <c r="S1" s="224"/>
      <c r="T1" s="224"/>
      <c r="U1" s="224">
        <f>SUM(U3:U50)</f>
        <v>4893.1905750000014</v>
      </c>
      <c r="V1" s="224"/>
      <c r="W1" s="224">
        <f>SUM(W3:W50)</f>
        <v>5149.7944800000005</v>
      </c>
      <c r="X1" s="224"/>
      <c r="Y1" s="224">
        <f>SUM(Y3:Y50)</f>
        <v>38888.920695000008</v>
      </c>
      <c r="AB1" s="228"/>
    </row>
    <row r="2" spans="1:28" customFormat="1" ht="27.25" customHeight="1" thickBot="1" x14ac:dyDescent="0.25">
      <c r="A2" s="4" t="s">
        <v>0</v>
      </c>
      <c r="B2" s="175" t="s">
        <v>1</v>
      </c>
      <c r="C2" s="175" t="s">
        <v>25</v>
      </c>
      <c r="D2" s="175" t="s">
        <v>2</v>
      </c>
      <c r="E2" s="175" t="s">
        <v>3</v>
      </c>
      <c r="F2" s="175" t="s">
        <v>4</v>
      </c>
      <c r="G2" s="175" t="s">
        <v>66</v>
      </c>
      <c r="H2" s="175" t="s">
        <v>5</v>
      </c>
      <c r="I2" s="6" t="s">
        <v>6</v>
      </c>
      <c r="J2" s="186" t="s">
        <v>7</v>
      </c>
      <c r="K2" s="187" t="s">
        <v>8</v>
      </c>
      <c r="L2" s="188" t="s">
        <v>9</v>
      </c>
      <c r="M2" s="187" t="s">
        <v>10</v>
      </c>
      <c r="N2" s="11" t="s">
        <v>11</v>
      </c>
      <c r="O2" s="12" t="s">
        <v>12</v>
      </c>
      <c r="P2" s="21" t="s">
        <v>13</v>
      </c>
      <c r="Q2" s="45" t="s">
        <v>39</v>
      </c>
      <c r="R2" s="8" t="s">
        <v>14</v>
      </c>
      <c r="S2" s="28"/>
      <c r="T2" s="9" t="s">
        <v>15</v>
      </c>
      <c r="U2" s="5" t="s">
        <v>16</v>
      </c>
      <c r="V2" s="5" t="s">
        <v>17</v>
      </c>
      <c r="W2" s="13" t="s">
        <v>18</v>
      </c>
      <c r="X2" s="30"/>
      <c r="Y2" s="16" t="s">
        <v>38</v>
      </c>
    </row>
    <row r="3" spans="1:28" customFormat="1" ht="16" x14ac:dyDescent="0.2">
      <c r="A3" s="26"/>
      <c r="B3" s="176"/>
      <c r="C3" s="176"/>
      <c r="D3" s="176"/>
      <c r="E3" s="176"/>
      <c r="F3" s="176"/>
      <c r="G3" s="176"/>
      <c r="H3" s="176"/>
      <c r="I3" s="23"/>
      <c r="J3" s="189"/>
      <c r="K3" s="190"/>
      <c r="L3" s="191"/>
      <c r="M3" s="190"/>
      <c r="N3" s="10"/>
      <c r="O3" s="23"/>
      <c r="P3" s="27"/>
      <c r="Q3" s="46"/>
      <c r="R3" s="7"/>
      <c r="S3" s="29"/>
      <c r="T3" s="10"/>
      <c r="U3" s="23"/>
      <c r="V3" s="23"/>
      <c r="W3" s="14"/>
      <c r="X3" s="24"/>
      <c r="Y3" s="17"/>
    </row>
    <row r="4" spans="1:28" ht="16" x14ac:dyDescent="0.2">
      <c r="A4" s="209">
        <v>201703</v>
      </c>
      <c r="B4" s="192" t="s">
        <v>73</v>
      </c>
      <c r="C4" s="192" t="s">
        <v>74</v>
      </c>
      <c r="D4" s="192" t="s">
        <v>75</v>
      </c>
      <c r="E4" s="193">
        <v>42259</v>
      </c>
      <c r="F4" s="192" t="s">
        <v>76</v>
      </c>
      <c r="G4" s="192" t="s">
        <v>63</v>
      </c>
      <c r="H4" s="192" t="s">
        <v>77</v>
      </c>
      <c r="I4" s="194">
        <v>16</v>
      </c>
      <c r="J4" s="195">
        <v>2</v>
      </c>
      <c r="K4" s="196">
        <v>0</v>
      </c>
      <c r="L4" s="196">
        <v>2</v>
      </c>
      <c r="M4" s="196"/>
      <c r="N4" s="197">
        <f>J4*I4</f>
        <v>32</v>
      </c>
      <c r="O4" s="198">
        <f>K4*I4</f>
        <v>0</v>
      </c>
      <c r="P4" s="198">
        <v>-2.56</v>
      </c>
      <c r="Q4" s="198">
        <f>-(N4+O4+P4)*0.025</f>
        <v>-0.7360000000000001</v>
      </c>
      <c r="R4" s="199">
        <f>+N4+O4+P4+Q4</f>
        <v>28.704000000000001</v>
      </c>
      <c r="S4" s="182"/>
      <c r="T4" s="200">
        <v>10</v>
      </c>
      <c r="U4" s="198">
        <f>R4*T4/100</f>
        <v>2.8704000000000001</v>
      </c>
      <c r="V4" s="210">
        <v>8.6999999999999994E-2</v>
      </c>
      <c r="W4" s="15">
        <f>(N4+O4)*V4</f>
        <v>2.7839999999999998</v>
      </c>
      <c r="X4" s="183"/>
      <c r="Y4" s="201">
        <f>R4-U4-W4</f>
        <v>23.049600000000002</v>
      </c>
      <c r="Z4" s="202" t="s">
        <v>63</v>
      </c>
    </row>
    <row r="5" spans="1:28" s="24" customFormat="1" ht="16" x14ac:dyDescent="0.2">
      <c r="A5" s="209">
        <v>201701</v>
      </c>
      <c r="B5" s="203" t="s">
        <v>93</v>
      </c>
      <c r="C5" s="203" t="s">
        <v>94</v>
      </c>
      <c r="D5" s="203" t="s">
        <v>95</v>
      </c>
      <c r="E5" s="193">
        <v>41740</v>
      </c>
      <c r="F5" s="203" t="s">
        <v>76</v>
      </c>
      <c r="G5" s="203" t="s">
        <v>63</v>
      </c>
      <c r="H5" s="203" t="s">
        <v>96</v>
      </c>
      <c r="I5" s="204">
        <v>12.2</v>
      </c>
      <c r="J5" s="205">
        <v>22</v>
      </c>
      <c r="K5" s="205">
        <v>-1</v>
      </c>
      <c r="L5" s="205">
        <v>21</v>
      </c>
      <c r="M5" s="205"/>
      <c r="N5" s="197">
        <f t="shared" ref="N5:N50" si="0">J5*I5</f>
        <v>268.39999999999998</v>
      </c>
      <c r="O5" s="198">
        <f t="shared" ref="O5:O50" si="1">K5*I5</f>
        <v>-12.2</v>
      </c>
      <c r="P5" s="198">
        <v>-18.98</v>
      </c>
      <c r="Q5" s="198">
        <f t="shared" ref="Q5:Q58" si="2">-(N5+O5+P5)*0.025</f>
        <v>-5.9305000000000003</v>
      </c>
      <c r="R5" s="199">
        <f t="shared" ref="R5:R44" si="3">+N5+O5+P5+Q5</f>
        <v>231.2895</v>
      </c>
      <c r="S5" s="182"/>
      <c r="T5" s="200">
        <v>10</v>
      </c>
      <c r="U5" s="198">
        <f t="shared" ref="U5:U44" si="4">R5*T5/100</f>
        <v>23.12895</v>
      </c>
      <c r="V5" s="210">
        <v>8.6999999999999994E-2</v>
      </c>
      <c r="W5" s="15">
        <f t="shared" ref="W5:W44" si="5">(N5+O5)*V5</f>
        <v>22.289399999999997</v>
      </c>
      <c r="X5" s="183"/>
      <c r="Y5" s="201">
        <f t="shared" ref="Y5:Y44" si="6">R5-U5-W5</f>
        <v>185.87115</v>
      </c>
    </row>
    <row r="6" spans="1:28" s="24" customFormat="1" ht="16" x14ac:dyDescent="0.2">
      <c r="A6" s="209">
        <v>201702</v>
      </c>
      <c r="B6" s="203" t="s">
        <v>93</v>
      </c>
      <c r="C6" s="203" t="s">
        <v>94</v>
      </c>
      <c r="D6" s="203" t="s">
        <v>95</v>
      </c>
      <c r="E6" s="193">
        <v>41740</v>
      </c>
      <c r="F6" s="203" t="s">
        <v>76</v>
      </c>
      <c r="G6" s="203" t="s">
        <v>63</v>
      </c>
      <c r="H6" s="203" t="s">
        <v>96</v>
      </c>
      <c r="I6" s="24">
        <v>12.2</v>
      </c>
      <c r="J6" s="206">
        <v>18</v>
      </c>
      <c r="K6" s="206">
        <v>0</v>
      </c>
      <c r="L6" s="206">
        <v>18</v>
      </c>
      <c r="M6" s="206"/>
      <c r="N6" s="197">
        <f t="shared" si="0"/>
        <v>219.6</v>
      </c>
      <c r="O6" s="198">
        <f t="shared" si="1"/>
        <v>0</v>
      </c>
      <c r="P6" s="198">
        <v>-9.7100000000000009</v>
      </c>
      <c r="Q6" s="198">
        <f t="shared" si="2"/>
        <v>-5.2472500000000002</v>
      </c>
      <c r="R6" s="199">
        <f t="shared" si="3"/>
        <v>204.64274999999998</v>
      </c>
      <c r="S6" s="182"/>
      <c r="T6" s="200">
        <v>10</v>
      </c>
      <c r="U6" s="198">
        <f t="shared" si="4"/>
        <v>20.464274999999997</v>
      </c>
      <c r="V6" s="210">
        <v>8.6999999999999994E-2</v>
      </c>
      <c r="W6" s="15">
        <f t="shared" si="5"/>
        <v>19.1052</v>
      </c>
      <c r="X6" s="183"/>
      <c r="Y6" s="201">
        <f t="shared" si="6"/>
        <v>165.073275</v>
      </c>
    </row>
    <row r="7" spans="1:28" ht="15" customHeight="1" x14ac:dyDescent="0.2">
      <c r="A7" s="209">
        <v>201703</v>
      </c>
      <c r="B7" s="207" t="s">
        <v>93</v>
      </c>
      <c r="C7" s="207" t="s">
        <v>94</v>
      </c>
      <c r="D7" s="207" t="s">
        <v>95</v>
      </c>
      <c r="E7" s="193">
        <v>41740</v>
      </c>
      <c r="F7" s="207" t="s">
        <v>76</v>
      </c>
      <c r="G7" s="207" t="s">
        <v>63</v>
      </c>
      <c r="H7" s="207" t="s">
        <v>96</v>
      </c>
      <c r="I7" s="25">
        <v>12.2</v>
      </c>
      <c r="J7" s="208">
        <v>18</v>
      </c>
      <c r="K7" s="208">
        <v>-1</v>
      </c>
      <c r="L7" s="208">
        <v>17</v>
      </c>
      <c r="N7" s="197">
        <f t="shared" si="0"/>
        <v>219.6</v>
      </c>
      <c r="O7" s="198">
        <f t="shared" si="1"/>
        <v>-12.2</v>
      </c>
      <c r="P7" s="198">
        <v>-13.43</v>
      </c>
      <c r="Q7" s="198">
        <f t="shared" si="2"/>
        <v>-4.8492500000000005</v>
      </c>
      <c r="R7" s="199">
        <f t="shared" si="3"/>
        <v>189.12074999999999</v>
      </c>
      <c r="S7" s="182"/>
      <c r="T7" s="200">
        <v>10</v>
      </c>
      <c r="U7" s="198">
        <f t="shared" si="4"/>
        <v>18.912075000000002</v>
      </c>
      <c r="V7" s="210">
        <v>8.6999999999999994E-2</v>
      </c>
      <c r="W7" s="15">
        <f t="shared" si="5"/>
        <v>18.043800000000001</v>
      </c>
      <c r="X7" s="183"/>
      <c r="Y7" s="201">
        <f t="shared" si="6"/>
        <v>152.16487499999997</v>
      </c>
    </row>
    <row r="8" spans="1:28" ht="15" customHeight="1" x14ac:dyDescent="0.2">
      <c r="A8" s="209">
        <v>201701</v>
      </c>
      <c r="B8" s="207" t="s">
        <v>120</v>
      </c>
      <c r="C8" s="207" t="s">
        <v>94</v>
      </c>
      <c r="D8" s="207" t="s">
        <v>95</v>
      </c>
      <c r="E8" s="193">
        <v>41740</v>
      </c>
      <c r="F8" s="207" t="s">
        <v>76</v>
      </c>
      <c r="G8" s="207" t="s">
        <v>97</v>
      </c>
      <c r="H8" s="207" t="s">
        <v>123</v>
      </c>
      <c r="I8" s="25">
        <v>26</v>
      </c>
      <c r="J8" s="208">
        <v>34</v>
      </c>
      <c r="K8" s="208">
        <v>0</v>
      </c>
      <c r="L8" s="208">
        <v>34</v>
      </c>
      <c r="N8" s="197">
        <f t="shared" si="0"/>
        <v>884</v>
      </c>
      <c r="O8" s="198">
        <f t="shared" si="1"/>
        <v>0</v>
      </c>
      <c r="P8" s="198">
        <v>0</v>
      </c>
      <c r="Q8" s="198">
        <f t="shared" si="2"/>
        <v>-22.1</v>
      </c>
      <c r="R8" s="199">
        <f t="shared" si="3"/>
        <v>861.9</v>
      </c>
      <c r="S8" s="182"/>
      <c r="T8" s="200">
        <v>10</v>
      </c>
      <c r="U8" s="198">
        <f t="shared" si="4"/>
        <v>86.19</v>
      </c>
      <c r="V8" s="210">
        <v>8.6999999999999994E-2</v>
      </c>
      <c r="W8" s="15">
        <f t="shared" si="5"/>
        <v>76.908000000000001</v>
      </c>
      <c r="X8" s="183"/>
      <c r="Y8" s="201">
        <f t="shared" si="6"/>
        <v>698.80200000000002</v>
      </c>
    </row>
    <row r="9" spans="1:28" ht="15" customHeight="1" x14ac:dyDescent="0.2">
      <c r="A9" s="209">
        <v>201702</v>
      </c>
      <c r="B9" s="207" t="s">
        <v>120</v>
      </c>
      <c r="C9" s="207" t="s">
        <v>94</v>
      </c>
      <c r="D9" s="207" t="s">
        <v>95</v>
      </c>
      <c r="E9" s="193">
        <v>41740</v>
      </c>
      <c r="F9" s="207" t="s">
        <v>76</v>
      </c>
      <c r="G9" s="207" t="s">
        <v>97</v>
      </c>
      <c r="H9" s="207" t="s">
        <v>123</v>
      </c>
      <c r="I9" s="25">
        <v>27.521249999999998</v>
      </c>
      <c r="J9" s="208">
        <v>8</v>
      </c>
      <c r="K9" s="208">
        <v>0</v>
      </c>
      <c r="L9" s="208">
        <v>8</v>
      </c>
      <c r="N9" s="197">
        <f t="shared" si="0"/>
        <v>220.17</v>
      </c>
      <c r="O9" s="198">
        <f t="shared" si="1"/>
        <v>0</v>
      </c>
      <c r="P9" s="198">
        <v>0</v>
      </c>
      <c r="Q9" s="198">
        <f t="shared" si="2"/>
        <v>-5.5042499999999999</v>
      </c>
      <c r="R9" s="199">
        <f t="shared" si="3"/>
        <v>214.66574999999997</v>
      </c>
      <c r="S9" s="182"/>
      <c r="T9" s="200">
        <v>10</v>
      </c>
      <c r="U9" s="198">
        <f t="shared" si="4"/>
        <v>21.466574999999999</v>
      </c>
      <c r="V9" s="210">
        <v>8.6999999999999994E-2</v>
      </c>
      <c r="W9" s="15">
        <f t="shared" si="5"/>
        <v>19.154789999999998</v>
      </c>
      <c r="X9" s="183"/>
      <c r="Y9" s="201">
        <f t="shared" si="6"/>
        <v>174.04438499999998</v>
      </c>
    </row>
    <row r="10" spans="1:28" ht="15" customHeight="1" x14ac:dyDescent="0.2">
      <c r="A10" s="209">
        <v>201703</v>
      </c>
      <c r="B10" s="207" t="s">
        <v>120</v>
      </c>
      <c r="C10" s="207" t="s">
        <v>94</v>
      </c>
      <c r="D10" s="207" t="s">
        <v>95</v>
      </c>
      <c r="E10" s="193">
        <v>41740</v>
      </c>
      <c r="F10" s="207" t="s">
        <v>76</v>
      </c>
      <c r="G10" s="207" t="s">
        <v>97</v>
      </c>
      <c r="H10" s="207" t="s">
        <v>123</v>
      </c>
      <c r="I10" s="25">
        <v>26</v>
      </c>
      <c r="J10" s="208">
        <v>9</v>
      </c>
      <c r="K10" s="208">
        <v>0</v>
      </c>
      <c r="L10" s="208">
        <v>9</v>
      </c>
      <c r="N10" s="197">
        <f t="shared" si="0"/>
        <v>234</v>
      </c>
      <c r="O10" s="198">
        <f t="shared" si="1"/>
        <v>0</v>
      </c>
      <c r="P10" s="198">
        <v>0</v>
      </c>
      <c r="Q10" s="198">
        <f t="shared" si="2"/>
        <v>-5.8500000000000005</v>
      </c>
      <c r="R10" s="199">
        <f t="shared" si="3"/>
        <v>228.15</v>
      </c>
      <c r="S10" s="182"/>
      <c r="T10" s="200">
        <v>10</v>
      </c>
      <c r="U10" s="198">
        <f t="shared" si="4"/>
        <v>22.815000000000001</v>
      </c>
      <c r="V10" s="210">
        <v>8.6999999999999994E-2</v>
      </c>
      <c r="W10" s="15">
        <f t="shared" si="5"/>
        <v>20.357999999999997</v>
      </c>
      <c r="X10" s="183"/>
      <c r="Y10" s="201">
        <f t="shared" si="6"/>
        <v>184.977</v>
      </c>
    </row>
    <row r="11" spans="1:28" ht="15" customHeight="1" x14ac:dyDescent="0.2">
      <c r="A11" s="209">
        <v>201701</v>
      </c>
      <c r="B11" s="207" t="s">
        <v>78</v>
      </c>
      <c r="C11" s="207" t="s">
        <v>79</v>
      </c>
      <c r="D11" s="207" t="s">
        <v>80</v>
      </c>
      <c r="E11" s="193">
        <v>41936</v>
      </c>
      <c r="F11" s="207" t="s">
        <v>76</v>
      </c>
      <c r="G11" s="207" t="s">
        <v>63</v>
      </c>
      <c r="H11" s="207" t="s">
        <v>81</v>
      </c>
      <c r="I11" s="25">
        <v>14.5</v>
      </c>
      <c r="J11" s="208">
        <v>59</v>
      </c>
      <c r="K11" s="208">
        <v>0</v>
      </c>
      <c r="L11" s="208">
        <v>59</v>
      </c>
      <c r="N11" s="197">
        <f t="shared" si="0"/>
        <v>855.5</v>
      </c>
      <c r="O11" s="198">
        <f t="shared" si="1"/>
        <v>0</v>
      </c>
      <c r="P11" s="198">
        <v>-135.80000000000001</v>
      </c>
      <c r="Q11" s="198">
        <f t="shared" si="2"/>
        <v>-17.992500000000003</v>
      </c>
      <c r="R11" s="199">
        <f t="shared" si="3"/>
        <v>701.7075000000001</v>
      </c>
      <c r="S11" s="182"/>
      <c r="T11" s="200">
        <v>10</v>
      </c>
      <c r="U11" s="198">
        <f t="shared" si="4"/>
        <v>70.170750000000012</v>
      </c>
      <c r="V11" s="210">
        <v>8.6999999999999994E-2</v>
      </c>
      <c r="W11" s="15">
        <f t="shared" si="5"/>
        <v>74.4285</v>
      </c>
      <c r="X11" s="183"/>
      <c r="Y11" s="201">
        <f t="shared" si="6"/>
        <v>557.10825000000011</v>
      </c>
    </row>
    <row r="12" spans="1:28" ht="15" customHeight="1" x14ac:dyDescent="0.2">
      <c r="A12" s="209">
        <v>201702</v>
      </c>
      <c r="B12" s="207" t="s">
        <v>78</v>
      </c>
      <c r="C12" s="207" t="s">
        <v>79</v>
      </c>
      <c r="D12" s="207" t="s">
        <v>80</v>
      </c>
      <c r="E12" s="193">
        <v>41936</v>
      </c>
      <c r="F12" s="207" t="s">
        <v>76</v>
      </c>
      <c r="G12" s="207" t="s">
        <v>63</v>
      </c>
      <c r="H12" s="207" t="s">
        <v>81</v>
      </c>
      <c r="I12" s="25">
        <v>14.5</v>
      </c>
      <c r="J12" s="208">
        <v>26</v>
      </c>
      <c r="K12" s="208">
        <v>-1</v>
      </c>
      <c r="L12" s="208">
        <v>25</v>
      </c>
      <c r="N12" s="197">
        <f t="shared" si="0"/>
        <v>377</v>
      </c>
      <c r="O12" s="198">
        <f t="shared" si="1"/>
        <v>-14.5</v>
      </c>
      <c r="P12" s="198">
        <v>-58.21</v>
      </c>
      <c r="Q12" s="198">
        <f t="shared" si="2"/>
        <v>-7.6072500000000005</v>
      </c>
      <c r="R12" s="199">
        <f t="shared" si="3"/>
        <v>296.68275</v>
      </c>
      <c r="S12" s="182"/>
      <c r="T12" s="200">
        <v>10</v>
      </c>
      <c r="U12" s="198">
        <f t="shared" si="4"/>
        <v>29.668274999999998</v>
      </c>
      <c r="V12" s="210">
        <v>8.6999999999999994E-2</v>
      </c>
      <c r="W12" s="15">
        <f t="shared" si="5"/>
        <v>31.537499999999998</v>
      </c>
      <c r="X12" s="183"/>
      <c r="Y12" s="201">
        <f t="shared" si="6"/>
        <v>235.47697500000001</v>
      </c>
    </row>
    <row r="13" spans="1:28" ht="15" customHeight="1" x14ac:dyDescent="0.2">
      <c r="A13" s="209">
        <v>201703</v>
      </c>
      <c r="B13" s="207" t="s">
        <v>78</v>
      </c>
      <c r="C13" s="207" t="s">
        <v>79</v>
      </c>
      <c r="D13" s="207" t="s">
        <v>80</v>
      </c>
      <c r="E13" s="193">
        <v>41936</v>
      </c>
      <c r="F13" s="207" t="s">
        <v>76</v>
      </c>
      <c r="G13" s="207" t="s">
        <v>63</v>
      </c>
      <c r="H13" s="207" t="s">
        <v>81</v>
      </c>
      <c r="I13" s="25">
        <v>14.5</v>
      </c>
      <c r="J13" s="208">
        <v>30</v>
      </c>
      <c r="K13" s="208">
        <v>0</v>
      </c>
      <c r="L13" s="208">
        <v>30</v>
      </c>
      <c r="N13" s="197">
        <f t="shared" si="0"/>
        <v>435</v>
      </c>
      <c r="O13" s="198">
        <f t="shared" si="1"/>
        <v>0</v>
      </c>
      <c r="P13" s="198">
        <v>-71.52</v>
      </c>
      <c r="Q13" s="198">
        <f t="shared" si="2"/>
        <v>-9.0870000000000015</v>
      </c>
      <c r="R13" s="199">
        <f t="shared" si="3"/>
        <v>354.39300000000003</v>
      </c>
      <c r="S13" s="182"/>
      <c r="T13" s="200">
        <v>10</v>
      </c>
      <c r="U13" s="198">
        <f t="shared" si="4"/>
        <v>35.439300000000003</v>
      </c>
      <c r="V13" s="210">
        <v>8.6999999999999994E-2</v>
      </c>
      <c r="W13" s="15">
        <f t="shared" si="5"/>
        <v>37.844999999999999</v>
      </c>
      <c r="X13" s="183"/>
      <c r="Y13" s="201">
        <f t="shared" si="6"/>
        <v>281.1087</v>
      </c>
    </row>
    <row r="14" spans="1:28" ht="15" customHeight="1" x14ac:dyDescent="0.2">
      <c r="A14" s="209">
        <v>201701</v>
      </c>
      <c r="B14" s="207" t="s">
        <v>98</v>
      </c>
      <c r="C14" s="207" t="s">
        <v>83</v>
      </c>
      <c r="D14" s="207" t="s">
        <v>99</v>
      </c>
      <c r="E14" s="193">
        <v>42517</v>
      </c>
      <c r="F14" s="207" t="s">
        <v>76</v>
      </c>
      <c r="G14" s="207" t="s">
        <v>63</v>
      </c>
      <c r="H14" s="207" t="s">
        <v>81</v>
      </c>
      <c r="I14" s="25">
        <v>7.3738611713665998</v>
      </c>
      <c r="J14" s="208">
        <v>1879</v>
      </c>
      <c r="K14" s="208">
        <v>-35</v>
      </c>
      <c r="L14" s="208">
        <v>1844</v>
      </c>
      <c r="N14" s="197">
        <f t="shared" si="0"/>
        <v>13855.485140997842</v>
      </c>
      <c r="O14" s="198">
        <f t="shared" si="1"/>
        <v>-258.08514099783099</v>
      </c>
      <c r="P14" s="198">
        <v>-3238.38</v>
      </c>
      <c r="Q14" s="198">
        <f t="shared" si="2"/>
        <v>-258.9755000000003</v>
      </c>
      <c r="R14" s="199">
        <f t="shared" si="3"/>
        <v>10100.044500000011</v>
      </c>
      <c r="S14" s="182"/>
      <c r="T14" s="200">
        <v>10</v>
      </c>
      <c r="U14" s="198">
        <f t="shared" si="4"/>
        <v>1010.004450000001</v>
      </c>
      <c r="V14" s="210">
        <v>8.6999999999999994E-2</v>
      </c>
      <c r="W14" s="15">
        <f t="shared" si="5"/>
        <v>1182.9738000000009</v>
      </c>
      <c r="X14" s="183"/>
      <c r="Y14" s="201">
        <f t="shared" si="6"/>
        <v>7907.0662500000099</v>
      </c>
    </row>
    <row r="15" spans="1:28" ht="15" customHeight="1" x14ac:dyDescent="0.2">
      <c r="A15" s="209">
        <v>201701</v>
      </c>
      <c r="B15" s="207" t="s">
        <v>98</v>
      </c>
      <c r="C15" s="207" t="s">
        <v>83</v>
      </c>
      <c r="D15" s="207" t="s">
        <v>99</v>
      </c>
      <c r="E15" s="193">
        <v>42517</v>
      </c>
      <c r="F15" s="207" t="s">
        <v>76</v>
      </c>
      <c r="G15" s="207" t="s">
        <v>63</v>
      </c>
      <c r="H15" s="207" t="s">
        <v>113</v>
      </c>
      <c r="I15" s="25">
        <v>7.26</v>
      </c>
      <c r="J15" s="208">
        <v>16</v>
      </c>
      <c r="K15" s="208">
        <v>0</v>
      </c>
      <c r="L15" s="208">
        <v>16</v>
      </c>
      <c r="N15" s="197">
        <f t="shared" si="0"/>
        <v>116.16</v>
      </c>
      <c r="O15" s="198">
        <f t="shared" si="1"/>
        <v>0</v>
      </c>
      <c r="P15" s="198">
        <v>-21.06</v>
      </c>
      <c r="Q15" s="198">
        <f t="shared" si="2"/>
        <v>-2.3774999999999999</v>
      </c>
      <c r="R15" s="199">
        <f t="shared" si="3"/>
        <v>92.722499999999997</v>
      </c>
      <c r="S15" s="182"/>
      <c r="T15" s="200">
        <v>10</v>
      </c>
      <c r="U15" s="198">
        <f t="shared" si="4"/>
        <v>9.2722499999999997</v>
      </c>
      <c r="V15" s="210">
        <v>8.6999999999999994E-2</v>
      </c>
      <c r="W15" s="15">
        <f t="shared" si="5"/>
        <v>10.105919999999999</v>
      </c>
      <c r="X15" s="183"/>
      <c r="Y15" s="201">
        <f t="shared" si="6"/>
        <v>73.344329999999999</v>
      </c>
    </row>
    <row r="16" spans="1:28" ht="15" customHeight="1" x14ac:dyDescent="0.2">
      <c r="A16" s="209">
        <v>201702</v>
      </c>
      <c r="B16" s="207" t="s">
        <v>98</v>
      </c>
      <c r="C16" s="207" t="s">
        <v>83</v>
      </c>
      <c r="D16" s="207" t="s">
        <v>99</v>
      </c>
      <c r="E16" s="193">
        <v>42517</v>
      </c>
      <c r="F16" s="207" t="s">
        <v>76</v>
      </c>
      <c r="G16" s="207" t="s">
        <v>63</v>
      </c>
      <c r="H16" s="207" t="s">
        <v>81</v>
      </c>
      <c r="I16" s="25">
        <v>7.3135107169253502</v>
      </c>
      <c r="J16" s="208">
        <v>1371</v>
      </c>
      <c r="K16" s="208">
        <v>-18</v>
      </c>
      <c r="L16" s="208">
        <v>1353</v>
      </c>
      <c r="N16" s="197">
        <f t="shared" si="0"/>
        <v>10026.823192904654</v>
      </c>
      <c r="O16" s="198">
        <f t="shared" si="1"/>
        <v>-131.6431929046563</v>
      </c>
      <c r="P16" s="198">
        <v>-2404.5100000000002</v>
      </c>
      <c r="Q16" s="198">
        <f t="shared" si="2"/>
        <v>-187.26674999999997</v>
      </c>
      <c r="R16" s="199">
        <f t="shared" si="3"/>
        <v>7303.4032499999985</v>
      </c>
      <c r="S16" s="182"/>
      <c r="T16" s="200">
        <v>10</v>
      </c>
      <c r="U16" s="198">
        <f t="shared" si="4"/>
        <v>730.34032499999989</v>
      </c>
      <c r="V16" s="210">
        <v>8.6999999999999994E-2</v>
      </c>
      <c r="W16" s="15">
        <f t="shared" si="5"/>
        <v>860.88065999999981</v>
      </c>
      <c r="X16" s="183"/>
      <c r="Y16" s="201">
        <f t="shared" si="6"/>
        <v>5712.1822649999986</v>
      </c>
    </row>
    <row r="17" spans="1:25" ht="15" customHeight="1" x14ac:dyDescent="0.2">
      <c r="A17" s="209">
        <v>201702</v>
      </c>
      <c r="B17" s="207" t="s">
        <v>98</v>
      </c>
      <c r="C17" s="207" t="s">
        <v>83</v>
      </c>
      <c r="D17" s="207" t="s">
        <v>99</v>
      </c>
      <c r="E17" s="193">
        <v>42517</v>
      </c>
      <c r="F17" s="207" t="s">
        <v>76</v>
      </c>
      <c r="G17" s="207" t="s">
        <v>63</v>
      </c>
      <c r="H17" s="207" t="s">
        <v>113</v>
      </c>
      <c r="I17" s="25">
        <v>7.26</v>
      </c>
      <c r="J17" s="208">
        <v>18</v>
      </c>
      <c r="K17" s="208">
        <v>0</v>
      </c>
      <c r="L17" s="208">
        <v>18</v>
      </c>
      <c r="N17" s="197">
        <f t="shared" si="0"/>
        <v>130.68</v>
      </c>
      <c r="O17" s="198">
        <f t="shared" si="1"/>
        <v>0</v>
      </c>
      <c r="P17" s="198">
        <v>-15.66</v>
      </c>
      <c r="Q17" s="198">
        <f t="shared" si="2"/>
        <v>-2.8755000000000006</v>
      </c>
      <c r="R17" s="199">
        <f t="shared" si="3"/>
        <v>112.14450000000001</v>
      </c>
      <c r="S17" s="182"/>
      <c r="T17" s="200">
        <v>10</v>
      </c>
      <c r="U17" s="198">
        <f t="shared" si="4"/>
        <v>11.214450000000001</v>
      </c>
      <c r="V17" s="210">
        <v>8.6999999999999994E-2</v>
      </c>
      <c r="W17" s="15">
        <f t="shared" si="5"/>
        <v>11.369159999999999</v>
      </c>
      <c r="X17" s="183"/>
      <c r="Y17" s="201">
        <f t="shared" si="6"/>
        <v>89.560890000000015</v>
      </c>
    </row>
    <row r="18" spans="1:25" ht="15" customHeight="1" x14ac:dyDescent="0.2">
      <c r="A18" s="209">
        <v>201703</v>
      </c>
      <c r="B18" s="207" t="s">
        <v>98</v>
      </c>
      <c r="C18" s="207" t="s">
        <v>83</v>
      </c>
      <c r="D18" s="207" t="s">
        <v>99</v>
      </c>
      <c r="E18" s="193">
        <v>42517</v>
      </c>
      <c r="F18" s="207" t="s">
        <v>76</v>
      </c>
      <c r="G18" s="207" t="s">
        <v>63</v>
      </c>
      <c r="H18" s="207" t="s">
        <v>81</v>
      </c>
      <c r="I18" s="25">
        <v>7.3224137931034496</v>
      </c>
      <c r="J18" s="208">
        <v>1062</v>
      </c>
      <c r="K18" s="208">
        <v>-18</v>
      </c>
      <c r="L18" s="208">
        <v>1044</v>
      </c>
      <c r="N18" s="197">
        <f t="shared" si="0"/>
        <v>7776.4034482758634</v>
      </c>
      <c r="O18" s="198">
        <f t="shared" si="1"/>
        <v>-131.80344827586208</v>
      </c>
      <c r="P18" s="198">
        <v>-1884.44</v>
      </c>
      <c r="Q18" s="198">
        <f t="shared" si="2"/>
        <v>-144.00400000000005</v>
      </c>
      <c r="R18" s="199">
        <f t="shared" si="3"/>
        <v>5616.1560000000018</v>
      </c>
      <c r="S18" s="182"/>
      <c r="T18" s="200">
        <v>10</v>
      </c>
      <c r="U18" s="198">
        <f t="shared" si="4"/>
        <v>561.6156000000002</v>
      </c>
      <c r="V18" s="210">
        <v>8.6999999999999994E-2</v>
      </c>
      <c r="W18" s="15">
        <f t="shared" si="5"/>
        <v>665.0802000000001</v>
      </c>
      <c r="X18" s="183"/>
      <c r="Y18" s="201">
        <f t="shared" si="6"/>
        <v>4389.4602000000014</v>
      </c>
    </row>
    <row r="19" spans="1:25" ht="15" customHeight="1" x14ac:dyDescent="0.2">
      <c r="A19" s="209">
        <v>201703</v>
      </c>
      <c r="B19" s="207" t="s">
        <v>98</v>
      </c>
      <c r="C19" s="207" t="s">
        <v>83</v>
      </c>
      <c r="D19" s="207" t="s">
        <v>99</v>
      </c>
      <c r="E19" s="193">
        <v>42517</v>
      </c>
      <c r="F19" s="207" t="s">
        <v>76</v>
      </c>
      <c r="G19" s="207" t="s">
        <v>63</v>
      </c>
      <c r="H19" s="207" t="s">
        <v>113</v>
      </c>
      <c r="I19" s="25">
        <v>7.26</v>
      </c>
      <c r="J19" s="208">
        <v>30</v>
      </c>
      <c r="K19" s="208">
        <v>0</v>
      </c>
      <c r="L19" s="208">
        <v>30</v>
      </c>
      <c r="N19" s="197">
        <f t="shared" si="0"/>
        <v>217.79999999999998</v>
      </c>
      <c r="O19" s="198">
        <f t="shared" si="1"/>
        <v>0</v>
      </c>
      <c r="P19" s="198">
        <v>-25.14</v>
      </c>
      <c r="Q19" s="198">
        <f t="shared" si="2"/>
        <v>-4.8164999999999996</v>
      </c>
      <c r="R19" s="199">
        <f t="shared" si="3"/>
        <v>187.84349999999998</v>
      </c>
      <c r="S19" s="182"/>
      <c r="T19" s="200">
        <v>10</v>
      </c>
      <c r="U19" s="198">
        <f t="shared" si="4"/>
        <v>18.784349999999996</v>
      </c>
      <c r="V19" s="210">
        <v>8.6999999999999994E-2</v>
      </c>
      <c r="W19" s="15">
        <f t="shared" si="5"/>
        <v>18.948599999999995</v>
      </c>
      <c r="X19" s="183"/>
      <c r="Y19" s="201">
        <f t="shared" si="6"/>
        <v>150.11054999999999</v>
      </c>
    </row>
    <row r="20" spans="1:25" ht="15" customHeight="1" x14ac:dyDescent="0.2">
      <c r="A20" s="209">
        <v>201702</v>
      </c>
      <c r="B20" s="207" t="s">
        <v>100</v>
      </c>
      <c r="C20" s="207" t="s">
        <v>83</v>
      </c>
      <c r="D20" s="207" t="s">
        <v>101</v>
      </c>
      <c r="E20" s="193">
        <v>42517</v>
      </c>
      <c r="F20" s="207" t="s">
        <v>76</v>
      </c>
      <c r="G20" s="207" t="s">
        <v>97</v>
      </c>
      <c r="H20" s="207" t="s">
        <v>102</v>
      </c>
      <c r="I20" s="25">
        <v>41</v>
      </c>
      <c r="J20" s="208">
        <v>1</v>
      </c>
      <c r="K20" s="208">
        <v>0</v>
      </c>
      <c r="L20" s="208">
        <v>1</v>
      </c>
      <c r="N20" s="197">
        <f t="shared" si="0"/>
        <v>41</v>
      </c>
      <c r="O20" s="198">
        <f t="shared" si="1"/>
        <v>0</v>
      </c>
      <c r="P20" s="198">
        <v>0</v>
      </c>
      <c r="Q20" s="198">
        <f t="shared" si="2"/>
        <v>-1.0250000000000001</v>
      </c>
      <c r="R20" s="199">
        <f t="shared" si="3"/>
        <v>39.975000000000001</v>
      </c>
      <c r="S20" s="182"/>
      <c r="T20" s="200">
        <v>10</v>
      </c>
      <c r="U20" s="198">
        <f t="shared" si="4"/>
        <v>3.9975000000000001</v>
      </c>
      <c r="V20" s="210">
        <v>8.6999999999999994E-2</v>
      </c>
      <c r="W20" s="15">
        <f t="shared" si="5"/>
        <v>3.5669999999999997</v>
      </c>
      <c r="X20" s="183"/>
      <c r="Y20" s="201">
        <f t="shared" si="6"/>
        <v>32.410499999999999</v>
      </c>
    </row>
    <row r="21" spans="1:25" ht="15" customHeight="1" x14ac:dyDescent="0.2">
      <c r="A21" s="209">
        <v>201703</v>
      </c>
      <c r="B21" s="207" t="s">
        <v>100</v>
      </c>
      <c r="C21" s="207" t="s">
        <v>83</v>
      </c>
      <c r="D21" s="207" t="s">
        <v>101</v>
      </c>
      <c r="E21" s="193">
        <v>42517</v>
      </c>
      <c r="F21" s="207" t="s">
        <v>76</v>
      </c>
      <c r="G21" s="207" t="s">
        <v>97</v>
      </c>
      <c r="H21" s="207" t="s">
        <v>102</v>
      </c>
      <c r="I21" s="25">
        <v>41</v>
      </c>
      <c r="J21" s="208">
        <v>22</v>
      </c>
      <c r="K21" s="208">
        <v>0</v>
      </c>
      <c r="L21" s="208">
        <v>22</v>
      </c>
      <c r="N21" s="197">
        <f t="shared" si="0"/>
        <v>902</v>
      </c>
      <c r="O21" s="198">
        <f t="shared" si="1"/>
        <v>0</v>
      </c>
      <c r="P21" s="198">
        <v>0</v>
      </c>
      <c r="Q21" s="198">
        <f t="shared" si="2"/>
        <v>-22.55</v>
      </c>
      <c r="R21" s="199">
        <f t="shared" si="3"/>
        <v>879.45</v>
      </c>
      <c r="S21" s="182"/>
      <c r="T21" s="200">
        <v>10</v>
      </c>
      <c r="U21" s="198">
        <f t="shared" si="4"/>
        <v>87.944999999999993</v>
      </c>
      <c r="V21" s="210">
        <v>8.6999999999999994E-2</v>
      </c>
      <c r="W21" s="15">
        <f t="shared" si="5"/>
        <v>78.47399999999999</v>
      </c>
      <c r="X21" s="183"/>
      <c r="Y21" s="201">
        <f t="shared" si="6"/>
        <v>713.03100000000018</v>
      </c>
    </row>
    <row r="22" spans="1:25" ht="15" customHeight="1" x14ac:dyDescent="0.2">
      <c r="A22" s="209">
        <v>201701</v>
      </c>
      <c r="B22" s="207" t="s">
        <v>103</v>
      </c>
      <c r="C22" s="207" t="s">
        <v>83</v>
      </c>
      <c r="D22" s="207" t="s">
        <v>104</v>
      </c>
      <c r="E22" s="193">
        <v>42517</v>
      </c>
      <c r="F22" s="207" t="s">
        <v>76</v>
      </c>
      <c r="G22" s="207" t="s">
        <v>97</v>
      </c>
      <c r="H22" s="207" t="s">
        <v>105</v>
      </c>
      <c r="I22" s="25">
        <v>28</v>
      </c>
      <c r="J22" s="208">
        <v>343</v>
      </c>
      <c r="K22" s="208">
        <v>-1</v>
      </c>
      <c r="L22" s="208">
        <v>342</v>
      </c>
      <c r="N22" s="197">
        <f t="shared" si="0"/>
        <v>9604</v>
      </c>
      <c r="O22" s="198">
        <f t="shared" si="1"/>
        <v>-28</v>
      </c>
      <c r="P22" s="198">
        <v>0</v>
      </c>
      <c r="Q22" s="198">
        <f t="shared" si="2"/>
        <v>-239.4</v>
      </c>
      <c r="R22" s="199">
        <f t="shared" si="3"/>
        <v>9336.6</v>
      </c>
      <c r="S22" s="182"/>
      <c r="T22" s="200">
        <v>10</v>
      </c>
      <c r="U22" s="198">
        <f t="shared" si="4"/>
        <v>933.66</v>
      </c>
      <c r="V22" s="210">
        <v>8.6999999999999994E-2</v>
      </c>
      <c r="W22" s="15">
        <f t="shared" si="5"/>
        <v>833.11199999999997</v>
      </c>
      <c r="X22" s="183"/>
      <c r="Y22" s="201">
        <f t="shared" si="6"/>
        <v>7569.8280000000004</v>
      </c>
    </row>
    <row r="23" spans="1:25" ht="15" customHeight="1" x14ac:dyDescent="0.2">
      <c r="A23" s="209">
        <v>201703</v>
      </c>
      <c r="B23" s="207" t="s">
        <v>103</v>
      </c>
      <c r="C23" s="207" t="s">
        <v>83</v>
      </c>
      <c r="D23" s="207" t="s">
        <v>104</v>
      </c>
      <c r="E23" s="193">
        <v>42517</v>
      </c>
      <c r="F23" s="207" t="s">
        <v>76</v>
      </c>
      <c r="G23" s="207" t="s">
        <v>97</v>
      </c>
      <c r="H23" s="207" t="s">
        <v>105</v>
      </c>
      <c r="I23" s="25">
        <v>28</v>
      </c>
      <c r="J23" s="208">
        <v>0</v>
      </c>
      <c r="K23" s="208">
        <v>-10</v>
      </c>
      <c r="L23" s="208">
        <v>-10</v>
      </c>
      <c r="N23" s="197">
        <f t="shared" si="0"/>
        <v>0</v>
      </c>
      <c r="O23" s="198">
        <f t="shared" si="1"/>
        <v>-280</v>
      </c>
      <c r="P23" s="198">
        <v>0</v>
      </c>
      <c r="Q23" s="198">
        <f t="shared" si="2"/>
        <v>7</v>
      </c>
      <c r="R23" s="199">
        <f t="shared" si="3"/>
        <v>-273</v>
      </c>
      <c r="S23" s="182"/>
      <c r="T23" s="200">
        <v>10</v>
      </c>
      <c r="U23" s="198">
        <f t="shared" si="4"/>
        <v>-27.3</v>
      </c>
      <c r="V23" s="210">
        <v>8.6999999999999994E-2</v>
      </c>
      <c r="W23" s="15">
        <f t="shared" si="5"/>
        <v>-24.36</v>
      </c>
      <c r="X23" s="183"/>
      <c r="Y23" s="201">
        <f t="shared" si="6"/>
        <v>-221.33999999999997</v>
      </c>
    </row>
    <row r="24" spans="1:25" ht="15" customHeight="1" x14ac:dyDescent="0.2">
      <c r="A24" s="209">
        <v>201701</v>
      </c>
      <c r="B24" s="207" t="s">
        <v>106</v>
      </c>
      <c r="C24" s="207" t="s">
        <v>107</v>
      </c>
      <c r="D24" s="207" t="s">
        <v>108</v>
      </c>
      <c r="E24" s="193">
        <v>42482</v>
      </c>
      <c r="F24" s="207" t="s">
        <v>76</v>
      </c>
      <c r="G24" s="207" t="s">
        <v>124</v>
      </c>
      <c r="H24" s="207" t="s">
        <v>109</v>
      </c>
      <c r="I24" s="25">
        <v>40</v>
      </c>
      <c r="J24" s="208">
        <v>3</v>
      </c>
      <c r="K24" s="208">
        <v>0</v>
      </c>
      <c r="L24" s="208">
        <v>3</v>
      </c>
      <c r="N24" s="197">
        <f t="shared" si="0"/>
        <v>120</v>
      </c>
      <c r="O24" s="198">
        <f t="shared" si="1"/>
        <v>0</v>
      </c>
      <c r="P24" s="198">
        <v>0</v>
      </c>
      <c r="Q24" s="198">
        <f t="shared" si="2"/>
        <v>-3</v>
      </c>
      <c r="R24" s="199">
        <f t="shared" si="3"/>
        <v>117</v>
      </c>
      <c r="S24" s="182"/>
      <c r="T24" s="200">
        <v>10</v>
      </c>
      <c r="U24" s="198">
        <f t="shared" si="4"/>
        <v>11.7</v>
      </c>
      <c r="V24" s="210">
        <v>8.6999999999999994E-2</v>
      </c>
      <c r="W24" s="15">
        <f t="shared" si="5"/>
        <v>10.44</v>
      </c>
      <c r="X24" s="183"/>
      <c r="Y24" s="201">
        <f t="shared" si="6"/>
        <v>94.86</v>
      </c>
    </row>
    <row r="25" spans="1:25" ht="15" customHeight="1" x14ac:dyDescent="0.2">
      <c r="A25" s="209">
        <v>201702</v>
      </c>
      <c r="B25" s="207" t="s">
        <v>106</v>
      </c>
      <c r="C25" s="207" t="s">
        <v>107</v>
      </c>
      <c r="D25" s="207" t="s">
        <v>108</v>
      </c>
      <c r="E25" s="193">
        <v>42482</v>
      </c>
      <c r="F25" s="207" t="s">
        <v>76</v>
      </c>
      <c r="G25" s="207" t="s">
        <v>124</v>
      </c>
      <c r="H25" s="207" t="s">
        <v>109</v>
      </c>
      <c r="I25" s="25">
        <v>40</v>
      </c>
      <c r="J25" s="208">
        <v>1</v>
      </c>
      <c r="K25" s="208">
        <v>0</v>
      </c>
      <c r="L25" s="208">
        <v>1</v>
      </c>
      <c r="N25" s="197">
        <f t="shared" si="0"/>
        <v>40</v>
      </c>
      <c r="O25" s="198">
        <f t="shared" si="1"/>
        <v>0</v>
      </c>
      <c r="P25" s="198">
        <v>0</v>
      </c>
      <c r="Q25" s="198">
        <f t="shared" si="2"/>
        <v>-1</v>
      </c>
      <c r="R25" s="199">
        <f t="shared" si="3"/>
        <v>39</v>
      </c>
      <c r="S25" s="182"/>
      <c r="T25" s="200">
        <v>10</v>
      </c>
      <c r="U25" s="198">
        <f t="shared" si="4"/>
        <v>3.9</v>
      </c>
      <c r="V25" s="210">
        <v>8.6999999999999994E-2</v>
      </c>
      <c r="W25" s="15">
        <f t="shared" si="5"/>
        <v>3.4799999999999995</v>
      </c>
      <c r="X25" s="183"/>
      <c r="Y25" s="201">
        <f t="shared" si="6"/>
        <v>31.62</v>
      </c>
    </row>
    <row r="26" spans="1:25" ht="15" customHeight="1" x14ac:dyDescent="0.2">
      <c r="A26" s="209">
        <v>201703</v>
      </c>
      <c r="B26" s="207" t="s">
        <v>106</v>
      </c>
      <c r="C26" s="207" t="s">
        <v>107</v>
      </c>
      <c r="D26" s="207" t="s">
        <v>108</v>
      </c>
      <c r="E26" s="193">
        <v>42482</v>
      </c>
      <c r="F26" s="207" t="s">
        <v>76</v>
      </c>
      <c r="G26" s="207" t="s">
        <v>124</v>
      </c>
      <c r="H26" s="207" t="s">
        <v>109</v>
      </c>
      <c r="I26" s="25">
        <v>40</v>
      </c>
      <c r="J26" s="208">
        <v>5</v>
      </c>
      <c r="K26" s="208">
        <v>0</v>
      </c>
      <c r="L26" s="208">
        <v>5</v>
      </c>
      <c r="N26" s="197">
        <f t="shared" si="0"/>
        <v>200</v>
      </c>
      <c r="O26" s="198">
        <f t="shared" si="1"/>
        <v>0</v>
      </c>
      <c r="P26" s="198">
        <v>0</v>
      </c>
      <c r="Q26" s="198">
        <f t="shared" si="2"/>
        <v>-5</v>
      </c>
      <c r="R26" s="199">
        <f t="shared" si="3"/>
        <v>195</v>
      </c>
      <c r="S26" s="182"/>
      <c r="T26" s="200">
        <v>10</v>
      </c>
      <c r="U26" s="198">
        <f t="shared" si="4"/>
        <v>19.5</v>
      </c>
      <c r="V26" s="210">
        <v>8.6999999999999994E-2</v>
      </c>
      <c r="W26" s="15">
        <f t="shared" si="5"/>
        <v>17.399999999999999</v>
      </c>
      <c r="X26" s="183"/>
      <c r="Y26" s="201">
        <f t="shared" si="6"/>
        <v>158.1</v>
      </c>
    </row>
    <row r="27" spans="1:25" ht="15" customHeight="1" x14ac:dyDescent="0.2">
      <c r="A27" s="209">
        <v>201702</v>
      </c>
      <c r="B27" s="207" t="s">
        <v>110</v>
      </c>
      <c r="C27" s="207" t="s">
        <v>111</v>
      </c>
      <c r="D27" s="207" t="s">
        <v>112</v>
      </c>
      <c r="E27" s="193">
        <v>42524</v>
      </c>
      <c r="F27" s="207" t="s">
        <v>76</v>
      </c>
      <c r="G27" s="207" t="s">
        <v>63</v>
      </c>
      <c r="H27" s="207" t="s">
        <v>81</v>
      </c>
      <c r="I27" s="25">
        <v>14.5</v>
      </c>
      <c r="J27" s="208">
        <v>2</v>
      </c>
      <c r="K27" s="208">
        <v>0</v>
      </c>
      <c r="L27" s="208">
        <v>2</v>
      </c>
      <c r="N27" s="197">
        <f t="shared" si="0"/>
        <v>29</v>
      </c>
      <c r="O27" s="198">
        <f t="shared" si="1"/>
        <v>0</v>
      </c>
      <c r="P27" s="198">
        <v>-5.66</v>
      </c>
      <c r="Q27" s="198">
        <f t="shared" si="2"/>
        <v>-0.58350000000000002</v>
      </c>
      <c r="R27" s="199">
        <f t="shared" si="3"/>
        <v>22.756499999999999</v>
      </c>
      <c r="S27" s="182"/>
      <c r="T27" s="200">
        <v>10</v>
      </c>
      <c r="U27" s="198">
        <f t="shared" si="4"/>
        <v>2.2756500000000002</v>
      </c>
      <c r="V27" s="210">
        <v>8.6999999999999994E-2</v>
      </c>
      <c r="W27" s="15">
        <f t="shared" si="5"/>
        <v>2.5229999999999997</v>
      </c>
      <c r="X27" s="183"/>
      <c r="Y27" s="201">
        <f t="shared" si="6"/>
        <v>17.957850000000001</v>
      </c>
    </row>
    <row r="28" spans="1:25" ht="15" customHeight="1" x14ac:dyDescent="0.2">
      <c r="A28" s="209">
        <v>201701</v>
      </c>
      <c r="B28" s="207" t="s">
        <v>128</v>
      </c>
      <c r="C28" s="207" t="s">
        <v>87</v>
      </c>
      <c r="D28" s="207" t="s">
        <v>129</v>
      </c>
      <c r="E28" s="193">
        <v>42657</v>
      </c>
      <c r="F28" s="207" t="s">
        <v>76</v>
      </c>
      <c r="G28" s="207" t="s">
        <v>63</v>
      </c>
      <c r="H28" s="207" t="s">
        <v>81</v>
      </c>
      <c r="I28" s="25">
        <v>14.5</v>
      </c>
      <c r="J28" s="208">
        <v>40</v>
      </c>
      <c r="K28" s="208">
        <v>0</v>
      </c>
      <c r="L28" s="208">
        <v>40</v>
      </c>
      <c r="N28" s="197">
        <f t="shared" si="0"/>
        <v>580</v>
      </c>
      <c r="O28" s="198">
        <f t="shared" si="1"/>
        <v>0</v>
      </c>
      <c r="P28" s="198">
        <v>-114.36</v>
      </c>
      <c r="Q28" s="198">
        <f t="shared" si="2"/>
        <v>-11.641</v>
      </c>
      <c r="R28" s="199">
        <f t="shared" si="3"/>
        <v>453.99899999999997</v>
      </c>
      <c r="S28" s="182"/>
      <c r="T28" s="200">
        <v>10</v>
      </c>
      <c r="U28" s="198">
        <f t="shared" si="4"/>
        <v>45.399899999999995</v>
      </c>
      <c r="V28" s="210">
        <v>8.6999999999999994E-2</v>
      </c>
      <c r="W28" s="15">
        <f t="shared" si="5"/>
        <v>50.459999999999994</v>
      </c>
      <c r="X28" s="183"/>
      <c r="Y28" s="201">
        <f t="shared" si="6"/>
        <v>358.13909999999998</v>
      </c>
    </row>
    <row r="29" spans="1:25" ht="15" customHeight="1" x14ac:dyDescent="0.2">
      <c r="A29" s="209">
        <v>201702</v>
      </c>
      <c r="B29" s="207" t="s">
        <v>128</v>
      </c>
      <c r="C29" s="207" t="s">
        <v>87</v>
      </c>
      <c r="D29" s="207" t="s">
        <v>129</v>
      </c>
      <c r="E29" s="193">
        <v>42657</v>
      </c>
      <c r="F29" s="207" t="s">
        <v>76</v>
      </c>
      <c r="G29" s="207" t="s">
        <v>63</v>
      </c>
      <c r="H29" s="207" t="s">
        <v>81</v>
      </c>
      <c r="I29" s="25">
        <v>14.5</v>
      </c>
      <c r="J29" s="208">
        <v>29</v>
      </c>
      <c r="K29" s="208">
        <v>-2</v>
      </c>
      <c r="L29" s="208">
        <v>27</v>
      </c>
      <c r="N29" s="197">
        <f t="shared" si="0"/>
        <v>420.5</v>
      </c>
      <c r="O29" s="198">
        <f t="shared" si="1"/>
        <v>-29</v>
      </c>
      <c r="P29" s="198">
        <v>-76.989999999999995</v>
      </c>
      <c r="Q29" s="198">
        <f t="shared" si="2"/>
        <v>-7.8627500000000001</v>
      </c>
      <c r="R29" s="199">
        <f t="shared" si="3"/>
        <v>306.64724999999999</v>
      </c>
      <c r="S29" s="182"/>
      <c r="T29" s="200">
        <v>10</v>
      </c>
      <c r="U29" s="198">
        <f t="shared" si="4"/>
        <v>30.664724999999997</v>
      </c>
      <c r="V29" s="210">
        <v>8.6999999999999994E-2</v>
      </c>
      <c r="W29" s="15">
        <f t="shared" si="5"/>
        <v>34.060499999999998</v>
      </c>
      <c r="X29" s="183"/>
      <c r="Y29" s="201">
        <f t="shared" si="6"/>
        <v>241.92202500000002</v>
      </c>
    </row>
    <row r="30" spans="1:25" ht="15" customHeight="1" x14ac:dyDescent="0.2">
      <c r="A30" s="209">
        <v>201703</v>
      </c>
      <c r="B30" s="207" t="s">
        <v>128</v>
      </c>
      <c r="C30" s="207" t="s">
        <v>87</v>
      </c>
      <c r="D30" s="207" t="s">
        <v>129</v>
      </c>
      <c r="E30" s="193">
        <v>42657</v>
      </c>
      <c r="F30" s="207" t="s">
        <v>76</v>
      </c>
      <c r="G30" s="207" t="s">
        <v>63</v>
      </c>
      <c r="H30" s="207" t="s">
        <v>81</v>
      </c>
      <c r="I30" s="25">
        <v>14.138</v>
      </c>
      <c r="J30" s="208">
        <v>27</v>
      </c>
      <c r="K30" s="208">
        <v>-7</v>
      </c>
      <c r="L30" s="208">
        <v>20</v>
      </c>
      <c r="N30" s="197">
        <f t="shared" si="0"/>
        <v>381.726</v>
      </c>
      <c r="O30" s="198">
        <f t="shared" si="1"/>
        <v>-98.965999999999994</v>
      </c>
      <c r="P30" s="198">
        <v>-56.83</v>
      </c>
      <c r="Q30" s="198">
        <f t="shared" si="2"/>
        <v>-5.6482500000000009</v>
      </c>
      <c r="R30" s="199">
        <f t="shared" si="3"/>
        <v>220.28175000000002</v>
      </c>
      <c r="S30" s="182"/>
      <c r="T30" s="200">
        <v>10</v>
      </c>
      <c r="U30" s="198">
        <f t="shared" si="4"/>
        <v>22.028175000000001</v>
      </c>
      <c r="V30" s="210">
        <v>8.6999999999999994E-2</v>
      </c>
      <c r="W30" s="15">
        <f t="shared" si="5"/>
        <v>24.600119999999997</v>
      </c>
      <c r="X30" s="183"/>
      <c r="Y30" s="201">
        <f t="shared" si="6"/>
        <v>173.65345500000001</v>
      </c>
    </row>
    <row r="31" spans="1:25" ht="15" customHeight="1" x14ac:dyDescent="0.2">
      <c r="A31" s="209">
        <v>201701</v>
      </c>
      <c r="B31" s="207" t="s">
        <v>130</v>
      </c>
      <c r="C31" s="207" t="s">
        <v>87</v>
      </c>
      <c r="D31" s="207" t="s">
        <v>131</v>
      </c>
      <c r="E31" s="193">
        <v>42657</v>
      </c>
      <c r="F31" s="207" t="s">
        <v>76</v>
      </c>
      <c r="G31" s="207" t="s">
        <v>118</v>
      </c>
      <c r="H31" s="207" t="s">
        <v>125</v>
      </c>
      <c r="I31" s="25">
        <v>18.43</v>
      </c>
      <c r="J31" s="208">
        <v>24</v>
      </c>
      <c r="K31" s="208">
        <v>0</v>
      </c>
      <c r="L31" s="208">
        <v>24</v>
      </c>
      <c r="N31" s="197">
        <f t="shared" si="0"/>
        <v>442.32</v>
      </c>
      <c r="O31" s="198">
        <f t="shared" si="1"/>
        <v>0</v>
      </c>
      <c r="P31" s="198">
        <v>0</v>
      </c>
      <c r="Q31" s="198">
        <f t="shared" si="2"/>
        <v>-11.058</v>
      </c>
      <c r="R31" s="199">
        <f t="shared" si="3"/>
        <v>431.262</v>
      </c>
      <c r="S31" s="182"/>
      <c r="T31" s="200">
        <v>10</v>
      </c>
      <c r="U31" s="198">
        <f t="shared" si="4"/>
        <v>43.126199999999997</v>
      </c>
      <c r="V31" s="210">
        <v>8.6999999999999994E-2</v>
      </c>
      <c r="W31" s="15">
        <f t="shared" si="5"/>
        <v>38.481839999999998</v>
      </c>
      <c r="X31" s="183"/>
      <c r="Y31" s="201">
        <f t="shared" si="6"/>
        <v>349.65396000000004</v>
      </c>
    </row>
    <row r="32" spans="1:25" ht="15" customHeight="1" x14ac:dyDescent="0.2">
      <c r="A32" s="209">
        <v>201702</v>
      </c>
      <c r="B32" s="207" t="s">
        <v>130</v>
      </c>
      <c r="C32" s="207" t="s">
        <v>87</v>
      </c>
      <c r="D32" s="207" t="s">
        <v>131</v>
      </c>
      <c r="E32" s="193">
        <v>42657</v>
      </c>
      <c r="F32" s="207" t="s">
        <v>76</v>
      </c>
      <c r="G32" s="207" t="s">
        <v>118</v>
      </c>
      <c r="H32" s="207" t="s">
        <v>125</v>
      </c>
      <c r="I32" s="25">
        <v>18.43</v>
      </c>
      <c r="J32" s="208">
        <v>9</v>
      </c>
      <c r="K32" s="208">
        <v>0</v>
      </c>
      <c r="L32" s="208">
        <v>9</v>
      </c>
      <c r="N32" s="197">
        <f t="shared" si="0"/>
        <v>165.87</v>
      </c>
      <c r="O32" s="198">
        <f t="shared" si="1"/>
        <v>0</v>
      </c>
      <c r="P32" s="198">
        <v>0</v>
      </c>
      <c r="Q32" s="198">
        <f t="shared" si="2"/>
        <v>-4.1467499999999999</v>
      </c>
      <c r="R32" s="199">
        <f t="shared" si="3"/>
        <v>161.72325000000001</v>
      </c>
      <c r="S32" s="182"/>
      <c r="T32" s="200">
        <v>10</v>
      </c>
      <c r="U32" s="198">
        <f>R32*T32/100</f>
        <v>16.172325000000001</v>
      </c>
      <c r="V32" s="210">
        <v>8.6999999999999994E-2</v>
      </c>
      <c r="W32" s="15">
        <f t="shared" si="5"/>
        <v>14.43069</v>
      </c>
      <c r="X32" s="183"/>
      <c r="Y32" s="201">
        <f t="shared" si="6"/>
        <v>131.12023500000001</v>
      </c>
    </row>
    <row r="33" spans="1:25" ht="15" customHeight="1" x14ac:dyDescent="0.2">
      <c r="A33" s="209">
        <v>201703</v>
      </c>
      <c r="B33" s="207" t="s">
        <v>130</v>
      </c>
      <c r="C33" s="207" t="s">
        <v>87</v>
      </c>
      <c r="D33" s="207" t="s">
        <v>131</v>
      </c>
      <c r="E33" s="193">
        <v>42657</v>
      </c>
      <c r="F33" s="207" t="s">
        <v>76</v>
      </c>
      <c r="G33" s="207" t="s">
        <v>118</v>
      </c>
      <c r="H33" s="207" t="s">
        <v>125</v>
      </c>
      <c r="I33" s="25">
        <v>18.43</v>
      </c>
      <c r="J33" s="208">
        <v>10</v>
      </c>
      <c r="K33" s="208">
        <v>0</v>
      </c>
      <c r="L33" s="208">
        <v>10</v>
      </c>
      <c r="N33" s="197">
        <f t="shared" si="0"/>
        <v>184.3</v>
      </c>
      <c r="O33" s="198">
        <f t="shared" si="1"/>
        <v>0</v>
      </c>
      <c r="P33" s="198">
        <v>0</v>
      </c>
      <c r="Q33" s="198">
        <f t="shared" si="2"/>
        <v>-4.6075000000000008</v>
      </c>
      <c r="R33" s="199">
        <f t="shared" si="3"/>
        <v>179.69250000000002</v>
      </c>
      <c r="S33" s="182"/>
      <c r="T33" s="200">
        <v>10</v>
      </c>
      <c r="U33" s="198">
        <f t="shared" si="4"/>
        <v>17.969250000000002</v>
      </c>
      <c r="V33" s="210">
        <v>8.6999999999999994E-2</v>
      </c>
      <c r="W33" s="15">
        <f t="shared" si="5"/>
        <v>16.034099999999999</v>
      </c>
      <c r="X33" s="183"/>
      <c r="Y33" s="201">
        <f t="shared" si="6"/>
        <v>145.68915000000001</v>
      </c>
    </row>
    <row r="34" spans="1:25" ht="15" customHeight="1" x14ac:dyDescent="0.2">
      <c r="A34" s="209">
        <v>201703</v>
      </c>
      <c r="B34" s="207" t="s">
        <v>138</v>
      </c>
      <c r="C34" s="207" t="s">
        <v>83</v>
      </c>
      <c r="D34" s="207" t="s">
        <v>139</v>
      </c>
      <c r="E34" s="193">
        <v>42818</v>
      </c>
      <c r="F34" s="207" t="s">
        <v>76</v>
      </c>
      <c r="G34" s="207" t="s">
        <v>118</v>
      </c>
      <c r="H34" s="207" t="s">
        <v>140</v>
      </c>
      <c r="I34" s="25">
        <v>15.43</v>
      </c>
      <c r="J34" s="208">
        <v>176</v>
      </c>
      <c r="K34" s="208">
        <v>0</v>
      </c>
      <c r="L34" s="208">
        <v>176</v>
      </c>
      <c r="N34" s="197">
        <f t="shared" si="0"/>
        <v>2715.68</v>
      </c>
      <c r="O34" s="198">
        <f t="shared" si="1"/>
        <v>0</v>
      </c>
      <c r="P34" s="198">
        <v>0</v>
      </c>
      <c r="Q34" s="198">
        <f t="shared" si="2"/>
        <v>-67.891999999999996</v>
      </c>
      <c r="R34" s="199">
        <f t="shared" si="3"/>
        <v>2647.788</v>
      </c>
      <c r="S34" s="182"/>
      <c r="T34" s="200">
        <v>10</v>
      </c>
      <c r="U34" s="198">
        <f t="shared" si="4"/>
        <v>264.77879999999999</v>
      </c>
      <c r="V34" s="210">
        <v>8.6999999999999994E-2</v>
      </c>
      <c r="W34" s="15">
        <f t="shared" si="5"/>
        <v>236.26415999999998</v>
      </c>
      <c r="X34" s="183"/>
      <c r="Y34" s="201">
        <f t="shared" si="6"/>
        <v>2146.7450399999998</v>
      </c>
    </row>
    <row r="35" spans="1:25" ht="15" customHeight="1" x14ac:dyDescent="0.2">
      <c r="A35" s="209">
        <v>201701</v>
      </c>
      <c r="B35" s="207" t="s">
        <v>132</v>
      </c>
      <c r="C35" s="207" t="s">
        <v>83</v>
      </c>
      <c r="D35" s="207" t="s">
        <v>133</v>
      </c>
      <c r="E35" s="193">
        <v>42699</v>
      </c>
      <c r="F35" s="207" t="s">
        <v>76</v>
      </c>
      <c r="G35" s="207" t="s">
        <v>118</v>
      </c>
      <c r="H35" s="207" t="s">
        <v>81</v>
      </c>
      <c r="I35" s="25">
        <v>14.5</v>
      </c>
      <c r="J35" s="208">
        <v>21</v>
      </c>
      <c r="K35" s="208">
        <v>-5</v>
      </c>
      <c r="L35" s="208">
        <v>16</v>
      </c>
      <c r="N35" s="197">
        <f t="shared" si="0"/>
        <v>304.5</v>
      </c>
      <c r="O35" s="198">
        <f t="shared" si="1"/>
        <v>-72.5</v>
      </c>
      <c r="P35" s="198">
        <v>0</v>
      </c>
      <c r="Q35" s="198">
        <f t="shared" si="2"/>
        <v>-5.8000000000000007</v>
      </c>
      <c r="R35" s="199">
        <f t="shared" si="3"/>
        <v>226.2</v>
      </c>
      <c r="S35" s="182"/>
      <c r="T35" s="200">
        <v>10</v>
      </c>
      <c r="U35" s="198">
        <f t="shared" si="4"/>
        <v>22.62</v>
      </c>
      <c r="V35" s="210">
        <v>8.6999999999999994E-2</v>
      </c>
      <c r="W35" s="15">
        <f t="shared" si="5"/>
        <v>20.183999999999997</v>
      </c>
      <c r="X35" s="183"/>
      <c r="Y35" s="201">
        <f t="shared" si="6"/>
        <v>183.39599999999999</v>
      </c>
    </row>
    <row r="36" spans="1:25" ht="15" customHeight="1" x14ac:dyDescent="0.2">
      <c r="A36" s="209">
        <v>201702</v>
      </c>
      <c r="B36" s="207" t="s">
        <v>132</v>
      </c>
      <c r="C36" s="207" t="s">
        <v>83</v>
      </c>
      <c r="D36" s="207" t="s">
        <v>133</v>
      </c>
      <c r="E36" s="193">
        <v>42699</v>
      </c>
      <c r="F36" s="207" t="s">
        <v>76</v>
      </c>
      <c r="G36" s="207" t="s">
        <v>118</v>
      </c>
      <c r="H36" s="207" t="s">
        <v>81</v>
      </c>
      <c r="I36" s="25">
        <v>14.5</v>
      </c>
      <c r="J36" s="208">
        <v>11</v>
      </c>
      <c r="K36" s="208">
        <v>0</v>
      </c>
      <c r="L36" s="208">
        <v>11</v>
      </c>
      <c r="N36" s="197">
        <f t="shared" si="0"/>
        <v>159.5</v>
      </c>
      <c r="O36" s="198">
        <f t="shared" si="1"/>
        <v>0</v>
      </c>
      <c r="P36" s="198">
        <v>0</v>
      </c>
      <c r="Q36" s="198">
        <f t="shared" si="2"/>
        <v>-3.9875000000000003</v>
      </c>
      <c r="R36" s="199">
        <f t="shared" si="3"/>
        <v>155.51249999999999</v>
      </c>
      <c r="S36" s="182"/>
      <c r="T36" s="200">
        <v>10</v>
      </c>
      <c r="U36" s="198">
        <f t="shared" si="4"/>
        <v>15.55125</v>
      </c>
      <c r="V36" s="210">
        <v>8.6999999999999994E-2</v>
      </c>
      <c r="W36" s="15">
        <f t="shared" si="5"/>
        <v>13.876499999999998</v>
      </c>
      <c r="X36" s="183"/>
      <c r="Y36" s="201">
        <f t="shared" si="6"/>
        <v>126.08474999999999</v>
      </c>
    </row>
    <row r="37" spans="1:25" ht="15" customHeight="1" x14ac:dyDescent="0.2">
      <c r="A37" s="209">
        <v>201703</v>
      </c>
      <c r="B37" s="207" t="s">
        <v>132</v>
      </c>
      <c r="C37" s="207" t="s">
        <v>83</v>
      </c>
      <c r="D37" s="207" t="s">
        <v>133</v>
      </c>
      <c r="E37" s="193">
        <v>42699</v>
      </c>
      <c r="F37" s="207" t="s">
        <v>76</v>
      </c>
      <c r="G37" s="207" t="s">
        <v>118</v>
      </c>
      <c r="H37" s="207" t="s">
        <v>81</v>
      </c>
      <c r="I37" s="25">
        <v>14.5</v>
      </c>
      <c r="J37" s="208">
        <v>24</v>
      </c>
      <c r="K37" s="208">
        <v>0</v>
      </c>
      <c r="L37" s="208">
        <v>24</v>
      </c>
      <c r="N37" s="197">
        <f t="shared" si="0"/>
        <v>348</v>
      </c>
      <c r="O37" s="198">
        <f t="shared" si="1"/>
        <v>0</v>
      </c>
      <c r="P37" s="198">
        <v>0</v>
      </c>
      <c r="Q37" s="198">
        <f t="shared" si="2"/>
        <v>-8.7000000000000011</v>
      </c>
      <c r="R37" s="199">
        <f t="shared" si="3"/>
        <v>339.3</v>
      </c>
      <c r="S37" s="182"/>
      <c r="T37" s="200">
        <v>10</v>
      </c>
      <c r="U37" s="198">
        <f t="shared" si="4"/>
        <v>33.93</v>
      </c>
      <c r="V37" s="210">
        <v>8.6999999999999994E-2</v>
      </c>
      <c r="W37" s="15">
        <f t="shared" si="5"/>
        <v>30.275999999999996</v>
      </c>
      <c r="X37" s="183"/>
      <c r="Y37" s="201">
        <f t="shared" si="6"/>
        <v>275.09399999999999</v>
      </c>
    </row>
    <row r="38" spans="1:25" ht="15" customHeight="1" x14ac:dyDescent="0.2">
      <c r="A38" s="209">
        <v>201701</v>
      </c>
      <c r="B38" s="207" t="s">
        <v>82</v>
      </c>
      <c r="C38" s="207" t="s">
        <v>83</v>
      </c>
      <c r="D38" s="207" t="s">
        <v>84</v>
      </c>
      <c r="E38" s="193">
        <v>41222</v>
      </c>
      <c r="F38" s="207" t="s">
        <v>76</v>
      </c>
      <c r="G38" s="207" t="s">
        <v>63</v>
      </c>
      <c r="H38" s="207" t="s">
        <v>85</v>
      </c>
      <c r="I38" s="25">
        <v>11.5</v>
      </c>
      <c r="J38" s="208">
        <v>82</v>
      </c>
      <c r="K38" s="208">
        <v>0</v>
      </c>
      <c r="L38" s="208">
        <v>82</v>
      </c>
      <c r="N38" s="197">
        <f t="shared" si="0"/>
        <v>943</v>
      </c>
      <c r="O38" s="198">
        <f t="shared" si="1"/>
        <v>0</v>
      </c>
      <c r="P38" s="198">
        <v>-6.84</v>
      </c>
      <c r="Q38" s="198">
        <f t="shared" si="2"/>
        <v>-23.404</v>
      </c>
      <c r="R38" s="199">
        <f t="shared" si="3"/>
        <v>912.75599999999997</v>
      </c>
      <c r="S38" s="182"/>
      <c r="T38" s="200">
        <v>10</v>
      </c>
      <c r="U38" s="198">
        <f t="shared" si="4"/>
        <v>91.275599999999997</v>
      </c>
      <c r="V38" s="210">
        <v>8.6999999999999994E-2</v>
      </c>
      <c r="W38" s="15">
        <f t="shared" si="5"/>
        <v>82.040999999999997</v>
      </c>
      <c r="X38" s="183"/>
      <c r="Y38" s="201">
        <f t="shared" si="6"/>
        <v>739.43939999999998</v>
      </c>
    </row>
    <row r="39" spans="1:25" ht="15" customHeight="1" x14ac:dyDescent="0.2">
      <c r="A39" s="209">
        <v>201702</v>
      </c>
      <c r="B39" s="207" t="s">
        <v>82</v>
      </c>
      <c r="C39" s="207" t="s">
        <v>83</v>
      </c>
      <c r="D39" s="207" t="s">
        <v>84</v>
      </c>
      <c r="E39" s="193">
        <v>41222</v>
      </c>
      <c r="F39" s="207" t="s">
        <v>76</v>
      </c>
      <c r="G39" s="207" t="s">
        <v>63</v>
      </c>
      <c r="H39" s="207" t="s">
        <v>85</v>
      </c>
      <c r="I39" s="25">
        <v>11.5</v>
      </c>
      <c r="J39" s="208">
        <v>37</v>
      </c>
      <c r="K39" s="208">
        <v>-1</v>
      </c>
      <c r="L39" s="208">
        <v>36</v>
      </c>
      <c r="N39" s="197">
        <f t="shared" si="0"/>
        <v>425.5</v>
      </c>
      <c r="O39" s="198">
        <f t="shared" si="1"/>
        <v>-11.5</v>
      </c>
      <c r="P39" s="198">
        <v>0</v>
      </c>
      <c r="Q39" s="198">
        <f t="shared" si="2"/>
        <v>-10.350000000000001</v>
      </c>
      <c r="R39" s="199">
        <f t="shared" si="3"/>
        <v>403.65</v>
      </c>
      <c r="S39" s="182"/>
      <c r="T39" s="200">
        <v>10</v>
      </c>
      <c r="U39" s="198">
        <f t="shared" si="4"/>
        <v>40.365000000000002</v>
      </c>
      <c r="V39" s="210">
        <v>8.6999999999999994E-2</v>
      </c>
      <c r="W39" s="15">
        <f t="shared" si="5"/>
        <v>36.018000000000001</v>
      </c>
      <c r="X39" s="183"/>
      <c r="Y39" s="201">
        <f t="shared" si="6"/>
        <v>327.26699999999994</v>
      </c>
    </row>
    <row r="40" spans="1:25" ht="15" customHeight="1" x14ac:dyDescent="0.2">
      <c r="A40" s="209">
        <v>201703</v>
      </c>
      <c r="B40" s="207" t="s">
        <v>82</v>
      </c>
      <c r="C40" s="207" t="s">
        <v>83</v>
      </c>
      <c r="D40" s="207" t="s">
        <v>84</v>
      </c>
      <c r="E40" s="193">
        <v>41222</v>
      </c>
      <c r="F40" s="207" t="s">
        <v>76</v>
      </c>
      <c r="G40" s="207" t="s">
        <v>63</v>
      </c>
      <c r="H40" s="207" t="s">
        <v>85</v>
      </c>
      <c r="I40" s="25">
        <v>10.7</v>
      </c>
      <c r="J40" s="208">
        <v>53</v>
      </c>
      <c r="K40" s="208">
        <v>0</v>
      </c>
      <c r="L40" s="208">
        <v>53</v>
      </c>
      <c r="N40" s="197">
        <f t="shared" si="0"/>
        <v>567.09999999999991</v>
      </c>
      <c r="O40" s="198">
        <f t="shared" si="1"/>
        <v>0</v>
      </c>
      <c r="P40" s="198">
        <v>-39.090000000000003</v>
      </c>
      <c r="Q40" s="198">
        <f t="shared" si="2"/>
        <v>-13.200249999999997</v>
      </c>
      <c r="R40" s="199">
        <f t="shared" si="3"/>
        <v>514.80974999999989</v>
      </c>
      <c r="S40" s="182"/>
      <c r="T40" s="200">
        <v>10</v>
      </c>
      <c r="U40" s="198">
        <f t="shared" si="4"/>
        <v>51.480974999999987</v>
      </c>
      <c r="V40" s="210">
        <v>8.6999999999999994E-2</v>
      </c>
      <c r="W40" s="15">
        <f t="shared" si="5"/>
        <v>49.337699999999991</v>
      </c>
      <c r="X40" s="183"/>
      <c r="Y40" s="201">
        <f t="shared" si="6"/>
        <v>413.99107499999991</v>
      </c>
    </row>
    <row r="41" spans="1:25" ht="15" customHeight="1" x14ac:dyDescent="0.2">
      <c r="A41" s="209">
        <v>201703</v>
      </c>
      <c r="B41" s="207" t="s">
        <v>82</v>
      </c>
      <c r="C41" s="207" t="s">
        <v>83</v>
      </c>
      <c r="D41" s="207" t="s">
        <v>84</v>
      </c>
      <c r="E41" s="193">
        <v>41222</v>
      </c>
      <c r="F41" s="207" t="s">
        <v>76</v>
      </c>
      <c r="G41" s="207" t="s">
        <v>63</v>
      </c>
      <c r="H41" s="207" t="s">
        <v>113</v>
      </c>
      <c r="I41" s="25">
        <v>7.26</v>
      </c>
      <c r="J41" s="208">
        <v>216</v>
      </c>
      <c r="K41" s="208">
        <v>0</v>
      </c>
      <c r="L41" s="208">
        <v>216</v>
      </c>
      <c r="N41" s="197">
        <f t="shared" si="0"/>
        <v>1568.1599999999999</v>
      </c>
      <c r="O41" s="198">
        <f t="shared" si="1"/>
        <v>0</v>
      </c>
      <c r="P41" s="198">
        <v>-635.04</v>
      </c>
      <c r="Q41" s="198">
        <f t="shared" si="2"/>
        <v>-23.327999999999999</v>
      </c>
      <c r="R41" s="199">
        <f t="shared" si="3"/>
        <v>909.79199999999992</v>
      </c>
      <c r="S41" s="182"/>
      <c r="T41" s="200">
        <v>10</v>
      </c>
      <c r="U41" s="198">
        <f t="shared" si="4"/>
        <v>90.979199999999977</v>
      </c>
      <c r="V41" s="210">
        <v>8.6999999999999994E-2</v>
      </c>
      <c r="W41" s="15">
        <f t="shared" si="5"/>
        <v>136.42991999999998</v>
      </c>
      <c r="X41" s="183"/>
      <c r="Y41" s="201">
        <f t="shared" si="6"/>
        <v>682.38287999999989</v>
      </c>
    </row>
    <row r="42" spans="1:25" ht="15" customHeight="1" x14ac:dyDescent="0.2">
      <c r="A42" s="209">
        <v>201702</v>
      </c>
      <c r="B42" s="207" t="s">
        <v>121</v>
      </c>
      <c r="C42" s="207" t="s">
        <v>83</v>
      </c>
      <c r="D42" s="207" t="s">
        <v>122</v>
      </c>
      <c r="E42" s="193">
        <v>42587</v>
      </c>
      <c r="F42" s="207" t="s">
        <v>76</v>
      </c>
      <c r="G42" s="207" t="s">
        <v>118</v>
      </c>
      <c r="H42" s="207" t="s">
        <v>125</v>
      </c>
      <c r="I42" s="25">
        <v>18.43</v>
      </c>
      <c r="J42" s="208">
        <v>17</v>
      </c>
      <c r="K42" s="208">
        <v>0</v>
      </c>
      <c r="L42" s="208">
        <v>17</v>
      </c>
      <c r="N42" s="197">
        <f t="shared" si="0"/>
        <v>313.31</v>
      </c>
      <c r="O42" s="198">
        <f t="shared" si="1"/>
        <v>0</v>
      </c>
      <c r="P42" s="198">
        <v>0</v>
      </c>
      <c r="Q42" s="198">
        <f t="shared" si="2"/>
        <v>-7.8327500000000008</v>
      </c>
      <c r="R42" s="199">
        <f t="shared" si="3"/>
        <v>305.47725000000003</v>
      </c>
      <c r="S42" s="182"/>
      <c r="T42" s="200">
        <v>10</v>
      </c>
      <c r="U42" s="198">
        <f t="shared" si="4"/>
        <v>30.547725</v>
      </c>
      <c r="V42" s="210">
        <v>8.6999999999999994E-2</v>
      </c>
      <c r="W42" s="15">
        <f t="shared" si="5"/>
        <v>27.257969999999997</v>
      </c>
      <c r="X42" s="183"/>
      <c r="Y42" s="201">
        <f t="shared" si="6"/>
        <v>247.67155500000001</v>
      </c>
    </row>
    <row r="43" spans="1:25" ht="15" customHeight="1" x14ac:dyDescent="0.2">
      <c r="A43" s="209">
        <v>201703</v>
      </c>
      <c r="B43" s="207" t="s">
        <v>121</v>
      </c>
      <c r="C43" s="207" t="s">
        <v>83</v>
      </c>
      <c r="D43" s="207" t="s">
        <v>122</v>
      </c>
      <c r="E43" s="193">
        <v>42587</v>
      </c>
      <c r="F43" s="207" t="s">
        <v>76</v>
      </c>
      <c r="G43" s="207" t="s">
        <v>118</v>
      </c>
      <c r="H43" s="207" t="s">
        <v>125</v>
      </c>
      <c r="I43" s="25">
        <v>19.2578125</v>
      </c>
      <c r="J43" s="208">
        <v>33</v>
      </c>
      <c r="K43" s="208">
        <v>-1</v>
      </c>
      <c r="L43" s="208">
        <v>32</v>
      </c>
      <c r="N43" s="197">
        <f t="shared" si="0"/>
        <v>635.5078125</v>
      </c>
      <c r="O43" s="198">
        <f t="shared" si="1"/>
        <v>-19.2578125</v>
      </c>
      <c r="P43" s="198">
        <v>0</v>
      </c>
      <c r="Q43" s="198">
        <f t="shared" si="2"/>
        <v>-15.40625</v>
      </c>
      <c r="R43" s="199">
        <f t="shared" si="3"/>
        <v>600.84375</v>
      </c>
      <c r="S43" s="182"/>
      <c r="T43" s="200">
        <v>10</v>
      </c>
      <c r="U43" s="198">
        <f t="shared" si="4"/>
        <v>60.084375000000001</v>
      </c>
      <c r="V43" s="210">
        <v>8.6999999999999994E-2</v>
      </c>
      <c r="W43" s="15">
        <f t="shared" si="5"/>
        <v>53.613749999999996</v>
      </c>
      <c r="X43" s="183"/>
      <c r="Y43" s="201">
        <f t="shared" si="6"/>
        <v>487.145625</v>
      </c>
    </row>
    <row r="44" spans="1:25" ht="15" customHeight="1" x14ac:dyDescent="0.2">
      <c r="A44" s="209">
        <v>201701</v>
      </c>
      <c r="B44" s="207" t="s">
        <v>86</v>
      </c>
      <c r="C44" s="207" t="s">
        <v>87</v>
      </c>
      <c r="D44" s="207" t="s">
        <v>88</v>
      </c>
      <c r="E44" s="193">
        <v>41432</v>
      </c>
      <c r="F44" s="207" t="s">
        <v>76</v>
      </c>
      <c r="G44" s="207" t="s">
        <v>63</v>
      </c>
      <c r="H44" s="207" t="s">
        <v>81</v>
      </c>
      <c r="I44" s="25">
        <v>14.5</v>
      </c>
      <c r="J44" s="208">
        <v>1</v>
      </c>
      <c r="K44" s="208">
        <v>0</v>
      </c>
      <c r="L44" s="208">
        <v>1</v>
      </c>
      <c r="N44" s="197">
        <f t="shared" si="0"/>
        <v>14.5</v>
      </c>
      <c r="O44" s="198">
        <f t="shared" si="1"/>
        <v>0</v>
      </c>
      <c r="P44" s="198">
        <v>-0.72</v>
      </c>
      <c r="Q44" s="198">
        <f t="shared" si="2"/>
        <v>-0.34450000000000003</v>
      </c>
      <c r="R44" s="199">
        <f t="shared" si="3"/>
        <v>13.435499999999999</v>
      </c>
      <c r="S44" s="182"/>
      <c r="T44" s="200">
        <v>10</v>
      </c>
      <c r="U44" s="198">
        <f t="shared" si="4"/>
        <v>1.3435499999999998</v>
      </c>
      <c r="V44" s="210">
        <v>8.6999999999999994E-2</v>
      </c>
      <c r="W44" s="15">
        <f t="shared" si="5"/>
        <v>1.2614999999999998</v>
      </c>
      <c r="X44" s="183"/>
      <c r="Y44" s="201">
        <f t="shared" si="6"/>
        <v>10.830449999999999</v>
      </c>
    </row>
    <row r="45" spans="1:25" ht="15" customHeight="1" x14ac:dyDescent="0.2">
      <c r="A45" s="209">
        <v>201701</v>
      </c>
      <c r="B45" s="207" t="s">
        <v>114</v>
      </c>
      <c r="C45" s="207" t="s">
        <v>83</v>
      </c>
      <c r="D45" s="207" t="s">
        <v>115</v>
      </c>
      <c r="E45" s="193">
        <v>41588</v>
      </c>
      <c r="F45" s="207" t="s">
        <v>76</v>
      </c>
      <c r="G45" s="207" t="s">
        <v>116</v>
      </c>
      <c r="H45" s="207" t="s">
        <v>117</v>
      </c>
      <c r="I45" s="25">
        <v>18</v>
      </c>
      <c r="J45" s="208">
        <v>75</v>
      </c>
      <c r="K45" s="208">
        <v>0</v>
      </c>
      <c r="L45" s="208">
        <v>75</v>
      </c>
      <c r="N45" s="197">
        <f t="shared" si="0"/>
        <v>1350</v>
      </c>
      <c r="O45" s="198">
        <f t="shared" si="1"/>
        <v>0</v>
      </c>
      <c r="P45" s="198">
        <v>-107.46</v>
      </c>
      <c r="Q45" s="198">
        <f t="shared" ref="Q45:Q50" si="7">-(N45+O45+P45)*0.025</f>
        <v>-31.063500000000001</v>
      </c>
      <c r="R45" s="199">
        <f t="shared" ref="R45:R50" si="8">+N45+O45+P45+Q45</f>
        <v>1211.4765</v>
      </c>
      <c r="S45" s="182"/>
      <c r="T45" s="200">
        <v>10</v>
      </c>
      <c r="U45" s="198">
        <f t="shared" ref="U45:U50" si="9">R45*T45/100</f>
        <v>121.14765</v>
      </c>
      <c r="V45" s="210">
        <v>8.6999999999999994E-2</v>
      </c>
      <c r="W45" s="15">
        <f t="shared" ref="W45:W50" si="10">(N45+O45)*V45</f>
        <v>117.44999999999999</v>
      </c>
      <c r="X45" s="183"/>
      <c r="Y45" s="201">
        <f t="shared" ref="Y45:Y50" si="11">R45-U45-W45</f>
        <v>972.87884999999983</v>
      </c>
    </row>
    <row r="46" spans="1:25" ht="15" customHeight="1" x14ac:dyDescent="0.2">
      <c r="A46" s="209">
        <v>201702</v>
      </c>
      <c r="B46" s="207" t="s">
        <v>114</v>
      </c>
      <c r="C46" s="207" t="s">
        <v>83</v>
      </c>
      <c r="D46" s="207" t="s">
        <v>115</v>
      </c>
      <c r="E46" s="193">
        <v>41588</v>
      </c>
      <c r="F46" s="207" t="s">
        <v>76</v>
      </c>
      <c r="G46" s="207" t="s">
        <v>116</v>
      </c>
      <c r="H46" s="207" t="s">
        <v>117</v>
      </c>
      <c r="I46" s="25">
        <v>18</v>
      </c>
      <c r="J46" s="208">
        <v>48</v>
      </c>
      <c r="K46" s="208">
        <v>0</v>
      </c>
      <c r="L46" s="208">
        <v>48</v>
      </c>
      <c r="N46" s="197">
        <f t="shared" si="0"/>
        <v>864</v>
      </c>
      <c r="O46" s="198">
        <f t="shared" si="1"/>
        <v>0</v>
      </c>
      <c r="P46" s="198">
        <v>-63.18</v>
      </c>
      <c r="Q46" s="198">
        <f t="shared" si="7"/>
        <v>-20.020500000000002</v>
      </c>
      <c r="R46" s="199">
        <f t="shared" si="8"/>
        <v>780.79950000000008</v>
      </c>
      <c r="S46" s="182"/>
      <c r="T46" s="200">
        <v>10</v>
      </c>
      <c r="U46" s="198">
        <f t="shared" si="9"/>
        <v>78.079950000000011</v>
      </c>
      <c r="V46" s="210">
        <v>8.6999999999999994E-2</v>
      </c>
      <c r="W46" s="15">
        <f t="shared" si="10"/>
        <v>75.167999999999992</v>
      </c>
      <c r="X46" s="183"/>
      <c r="Y46" s="201">
        <f t="shared" si="11"/>
        <v>627.55155000000002</v>
      </c>
    </row>
    <row r="47" spans="1:25" ht="15" customHeight="1" x14ac:dyDescent="0.2">
      <c r="A47" s="209">
        <v>201703</v>
      </c>
      <c r="B47" s="207" t="s">
        <v>114</v>
      </c>
      <c r="C47" s="207" t="s">
        <v>83</v>
      </c>
      <c r="D47" s="207" t="s">
        <v>115</v>
      </c>
      <c r="E47" s="193">
        <v>41588</v>
      </c>
      <c r="F47" s="207" t="s">
        <v>76</v>
      </c>
      <c r="G47" s="207" t="s">
        <v>116</v>
      </c>
      <c r="H47" s="207" t="s">
        <v>117</v>
      </c>
      <c r="I47" s="25">
        <v>18</v>
      </c>
      <c r="J47" s="208">
        <v>1</v>
      </c>
      <c r="K47" s="208">
        <v>0</v>
      </c>
      <c r="L47" s="208">
        <v>1</v>
      </c>
      <c r="N47" s="197">
        <f t="shared" si="0"/>
        <v>18</v>
      </c>
      <c r="O47" s="198">
        <f t="shared" si="1"/>
        <v>0</v>
      </c>
      <c r="P47" s="198">
        <v>-0.9</v>
      </c>
      <c r="Q47" s="198">
        <f t="shared" si="7"/>
        <v>-0.42750000000000005</v>
      </c>
      <c r="R47" s="199">
        <f t="shared" si="8"/>
        <v>16.672500000000003</v>
      </c>
      <c r="S47" s="182"/>
      <c r="T47" s="200">
        <v>10</v>
      </c>
      <c r="U47" s="198">
        <f t="shared" si="9"/>
        <v>1.6672500000000001</v>
      </c>
      <c r="V47" s="210">
        <v>8.6999999999999994E-2</v>
      </c>
      <c r="W47" s="15">
        <f t="shared" si="10"/>
        <v>1.5659999999999998</v>
      </c>
      <c r="X47" s="183"/>
      <c r="Y47" s="201">
        <f t="shared" si="11"/>
        <v>13.439250000000005</v>
      </c>
    </row>
    <row r="48" spans="1:25" ht="15" customHeight="1" x14ac:dyDescent="0.2">
      <c r="A48" s="209">
        <v>201701</v>
      </c>
      <c r="B48" s="207" t="s">
        <v>134</v>
      </c>
      <c r="C48" s="207" t="s">
        <v>135</v>
      </c>
      <c r="D48" s="207" t="s">
        <v>136</v>
      </c>
      <c r="E48" s="193">
        <v>42657</v>
      </c>
      <c r="F48" s="207" t="s">
        <v>76</v>
      </c>
      <c r="G48" s="207" t="s">
        <v>118</v>
      </c>
      <c r="H48" s="207" t="s">
        <v>125</v>
      </c>
      <c r="I48" s="25">
        <v>18.43</v>
      </c>
      <c r="J48" s="208">
        <v>11</v>
      </c>
      <c r="K48" s="208">
        <v>0</v>
      </c>
      <c r="L48" s="208">
        <v>11</v>
      </c>
      <c r="N48" s="197">
        <f t="shared" si="0"/>
        <v>202.73</v>
      </c>
      <c r="O48" s="198">
        <f t="shared" si="1"/>
        <v>0</v>
      </c>
      <c r="P48" s="198">
        <v>0</v>
      </c>
      <c r="Q48" s="198">
        <f t="shared" si="7"/>
        <v>-5.0682499999999999</v>
      </c>
      <c r="R48" s="199">
        <f t="shared" si="8"/>
        <v>197.66174999999998</v>
      </c>
      <c r="S48" s="182"/>
      <c r="T48" s="200">
        <v>10</v>
      </c>
      <c r="U48" s="198">
        <f t="shared" si="9"/>
        <v>19.766174999999997</v>
      </c>
      <c r="V48" s="210">
        <v>8.6999999999999994E-2</v>
      </c>
      <c r="W48" s="15">
        <f t="shared" si="10"/>
        <v>17.637509999999999</v>
      </c>
      <c r="X48" s="183"/>
      <c r="Y48" s="201">
        <f t="shared" si="11"/>
        <v>160.25806499999999</v>
      </c>
    </row>
    <row r="49" spans="1:25" ht="15" customHeight="1" x14ac:dyDescent="0.2">
      <c r="A49" s="209">
        <v>201702</v>
      </c>
      <c r="B49" s="207" t="s">
        <v>134</v>
      </c>
      <c r="C49" s="207" t="s">
        <v>135</v>
      </c>
      <c r="D49" s="207" t="s">
        <v>136</v>
      </c>
      <c r="E49" s="193">
        <v>42657</v>
      </c>
      <c r="F49" s="207" t="s">
        <v>76</v>
      </c>
      <c r="G49" s="207" t="s">
        <v>118</v>
      </c>
      <c r="H49" s="207" t="s">
        <v>125</v>
      </c>
      <c r="I49" s="25">
        <v>19.270952380952401</v>
      </c>
      <c r="J49" s="208">
        <v>21</v>
      </c>
      <c r="K49" s="208">
        <v>0</v>
      </c>
      <c r="L49" s="208">
        <v>21</v>
      </c>
      <c r="N49" s="197">
        <f t="shared" si="0"/>
        <v>404.69000000000045</v>
      </c>
      <c r="O49" s="198">
        <f t="shared" si="1"/>
        <v>0</v>
      </c>
      <c r="P49" s="198">
        <v>0</v>
      </c>
      <c r="Q49" s="198">
        <f t="shared" si="7"/>
        <v>-10.117250000000013</v>
      </c>
      <c r="R49" s="199">
        <f t="shared" si="8"/>
        <v>394.57275000000044</v>
      </c>
      <c r="S49" s="182"/>
      <c r="T49" s="200">
        <v>10</v>
      </c>
      <c r="U49" s="198">
        <f t="shared" si="9"/>
        <v>39.457275000000045</v>
      </c>
      <c r="V49" s="210">
        <v>8.6999999999999994E-2</v>
      </c>
      <c r="W49" s="15">
        <f t="shared" si="10"/>
        <v>35.208030000000036</v>
      </c>
      <c r="X49" s="183"/>
      <c r="Y49" s="201">
        <f t="shared" si="11"/>
        <v>319.90744500000039</v>
      </c>
    </row>
    <row r="50" spans="1:25" ht="15" customHeight="1" x14ac:dyDescent="0.2">
      <c r="A50" s="209">
        <v>201703</v>
      </c>
      <c r="B50" s="207" t="s">
        <v>134</v>
      </c>
      <c r="C50" s="207" t="s">
        <v>135</v>
      </c>
      <c r="D50" s="207" t="s">
        <v>136</v>
      </c>
      <c r="E50" s="193">
        <v>42657</v>
      </c>
      <c r="F50" s="207" t="s">
        <v>76</v>
      </c>
      <c r="G50" s="207" t="s">
        <v>118</v>
      </c>
      <c r="H50" s="207" t="s">
        <v>125</v>
      </c>
      <c r="I50" s="25">
        <v>18.43</v>
      </c>
      <c r="J50" s="208">
        <v>26</v>
      </c>
      <c r="K50" s="208">
        <v>0</v>
      </c>
      <c r="L50" s="208">
        <v>26</v>
      </c>
      <c r="N50" s="197">
        <f t="shared" si="0"/>
        <v>479.18</v>
      </c>
      <c r="O50" s="198">
        <f t="shared" si="1"/>
        <v>0</v>
      </c>
      <c r="P50" s="198">
        <v>0</v>
      </c>
      <c r="Q50" s="198">
        <f t="shared" si="7"/>
        <v>-11.979500000000002</v>
      </c>
      <c r="R50" s="199">
        <f t="shared" si="8"/>
        <v>467.20050000000003</v>
      </c>
      <c r="S50" s="182"/>
      <c r="T50" s="200">
        <v>10</v>
      </c>
      <c r="U50" s="198">
        <f t="shared" si="9"/>
        <v>46.720050000000001</v>
      </c>
      <c r="V50" s="210">
        <v>8.6999999999999994E-2</v>
      </c>
      <c r="W50" s="15">
        <f t="shared" si="10"/>
        <v>41.688659999999999</v>
      </c>
      <c r="X50" s="183"/>
      <c r="Y50" s="201">
        <f t="shared" si="11"/>
        <v>378.79178999999999</v>
      </c>
    </row>
    <row r="51" spans="1:25" ht="15" customHeight="1" x14ac:dyDescent="0.2">
      <c r="A51" s="209">
        <v>201703</v>
      </c>
      <c r="B51" s="207" t="s">
        <v>73</v>
      </c>
      <c r="C51" s="207" t="s">
        <v>74</v>
      </c>
      <c r="D51" s="207" t="s">
        <v>75</v>
      </c>
      <c r="E51" s="193">
        <v>42259</v>
      </c>
      <c r="F51" s="207" t="s">
        <v>76</v>
      </c>
      <c r="G51" s="207" t="s">
        <v>63</v>
      </c>
      <c r="H51" s="207" t="s">
        <v>77</v>
      </c>
      <c r="I51" s="25">
        <v>16</v>
      </c>
      <c r="M51" s="208">
        <v>1</v>
      </c>
      <c r="N51" s="197"/>
      <c r="O51" s="198"/>
      <c r="P51" s="198"/>
      <c r="Q51" s="198">
        <f t="shared" si="2"/>
        <v>0</v>
      </c>
      <c r="R51" s="199"/>
      <c r="S51" s="182"/>
      <c r="T51" s="200"/>
      <c r="U51" s="198"/>
      <c r="V51" s="210"/>
      <c r="W51" s="15"/>
      <c r="X51" s="183"/>
      <c r="Y51" s="201"/>
    </row>
    <row r="52" spans="1:25" ht="15" customHeight="1" x14ac:dyDescent="0.2">
      <c r="A52" s="209">
        <v>201703</v>
      </c>
      <c r="B52" s="207" t="s">
        <v>78</v>
      </c>
      <c r="C52" s="207" t="s">
        <v>79</v>
      </c>
      <c r="D52" s="207" t="s">
        <v>80</v>
      </c>
      <c r="E52" s="193">
        <v>41936</v>
      </c>
      <c r="F52" s="207" t="s">
        <v>76</v>
      </c>
      <c r="G52" s="207" t="s">
        <v>63</v>
      </c>
      <c r="H52" s="207" t="s">
        <v>81</v>
      </c>
      <c r="I52" s="25">
        <v>14.5</v>
      </c>
      <c r="M52" s="208">
        <v>2</v>
      </c>
      <c r="N52" s="197"/>
      <c r="O52" s="198"/>
      <c r="P52" s="198"/>
      <c r="Q52" s="198">
        <f t="shared" si="2"/>
        <v>0</v>
      </c>
      <c r="R52" s="199"/>
      <c r="S52" s="182"/>
      <c r="T52" s="200"/>
      <c r="U52" s="198"/>
      <c r="V52" s="210"/>
      <c r="W52" s="15"/>
      <c r="X52" s="183"/>
      <c r="Y52" s="201"/>
    </row>
    <row r="53" spans="1:25" ht="15" customHeight="1" x14ac:dyDescent="0.2">
      <c r="A53" s="209">
        <v>201703</v>
      </c>
      <c r="B53" s="207" t="s">
        <v>98</v>
      </c>
      <c r="C53" s="207" t="s">
        <v>83</v>
      </c>
      <c r="D53" s="207" t="s">
        <v>99</v>
      </c>
      <c r="E53" s="193">
        <v>42517</v>
      </c>
      <c r="F53" s="207" t="s">
        <v>76</v>
      </c>
      <c r="G53" s="207" t="s">
        <v>63</v>
      </c>
      <c r="H53" s="207" t="s">
        <v>81</v>
      </c>
      <c r="I53" s="25">
        <v>14.5</v>
      </c>
      <c r="M53" s="208">
        <v>2</v>
      </c>
      <c r="N53" s="197"/>
      <c r="O53" s="198"/>
      <c r="P53" s="198"/>
      <c r="Q53" s="198">
        <f t="shared" si="2"/>
        <v>0</v>
      </c>
      <c r="R53" s="199"/>
      <c r="S53" s="182"/>
      <c r="T53" s="200"/>
      <c r="U53" s="198"/>
      <c r="V53" s="210"/>
      <c r="W53" s="15"/>
      <c r="X53" s="183"/>
      <c r="Y53" s="201"/>
    </row>
    <row r="54" spans="1:25" ht="15" customHeight="1" x14ac:dyDescent="0.2">
      <c r="A54" s="209">
        <v>201703</v>
      </c>
      <c r="B54" s="207" t="s">
        <v>100</v>
      </c>
      <c r="C54" s="207" t="s">
        <v>83</v>
      </c>
      <c r="D54" s="207" t="s">
        <v>101</v>
      </c>
      <c r="E54" s="193">
        <v>42517</v>
      </c>
      <c r="F54" s="207" t="s">
        <v>76</v>
      </c>
      <c r="G54" s="207" t="s">
        <v>97</v>
      </c>
      <c r="H54" s="207" t="s">
        <v>102</v>
      </c>
      <c r="I54" s="25">
        <v>41</v>
      </c>
      <c r="M54" s="208">
        <v>50</v>
      </c>
      <c r="N54" s="197"/>
      <c r="O54" s="198"/>
      <c r="P54" s="198"/>
      <c r="Q54" s="198">
        <f t="shared" si="2"/>
        <v>0</v>
      </c>
      <c r="R54" s="199"/>
      <c r="S54" s="182"/>
      <c r="T54" s="200"/>
      <c r="U54" s="198"/>
      <c r="V54" s="210"/>
      <c r="W54" s="15"/>
      <c r="X54" s="183"/>
      <c r="Y54" s="201"/>
    </row>
    <row r="55" spans="1:25" ht="15" customHeight="1" x14ac:dyDescent="0.2">
      <c r="A55" s="209">
        <v>201703</v>
      </c>
      <c r="B55" s="207" t="s">
        <v>138</v>
      </c>
      <c r="C55" s="207" t="s">
        <v>83</v>
      </c>
      <c r="D55" s="207" t="s">
        <v>139</v>
      </c>
      <c r="E55" s="193">
        <v>42818</v>
      </c>
      <c r="F55" s="207" t="s">
        <v>76</v>
      </c>
      <c r="G55" s="207" t="s">
        <v>118</v>
      </c>
      <c r="H55" s="207" t="s">
        <v>140</v>
      </c>
      <c r="I55" s="25">
        <v>15.43</v>
      </c>
      <c r="M55" s="208">
        <v>103</v>
      </c>
      <c r="N55" s="197"/>
      <c r="O55" s="198"/>
      <c r="P55" s="198"/>
      <c r="Q55" s="198">
        <f t="shared" si="2"/>
        <v>0</v>
      </c>
      <c r="R55" s="199"/>
      <c r="S55" s="182"/>
      <c r="T55" s="200"/>
      <c r="U55" s="198"/>
      <c r="V55" s="210"/>
      <c r="W55" s="15"/>
      <c r="X55" s="183"/>
      <c r="Y55" s="201"/>
    </row>
    <row r="56" spans="1:25" ht="15" customHeight="1" x14ac:dyDescent="0.2">
      <c r="A56" s="209">
        <v>201701</v>
      </c>
      <c r="B56" s="207" t="s">
        <v>121</v>
      </c>
      <c r="C56" s="207" t="s">
        <v>83</v>
      </c>
      <c r="D56" s="207" t="s">
        <v>122</v>
      </c>
      <c r="E56" s="193">
        <v>42587</v>
      </c>
      <c r="F56" s="207" t="s">
        <v>76</v>
      </c>
      <c r="G56" s="207" t="s">
        <v>118</v>
      </c>
      <c r="H56" s="207" t="s">
        <v>125</v>
      </c>
      <c r="I56" s="25">
        <v>18.43</v>
      </c>
      <c r="M56" s="208">
        <v>100</v>
      </c>
      <c r="N56" s="197"/>
      <c r="O56" s="198"/>
      <c r="P56" s="198"/>
      <c r="Q56" s="198">
        <f t="shared" si="2"/>
        <v>0</v>
      </c>
      <c r="R56" s="199"/>
      <c r="S56" s="182"/>
      <c r="T56" s="200"/>
      <c r="U56" s="198"/>
      <c r="V56" s="210"/>
      <c r="W56" s="15"/>
      <c r="X56" s="183"/>
      <c r="Y56" s="201"/>
    </row>
    <row r="57" spans="1:25" ht="15" customHeight="1" x14ac:dyDescent="0.2">
      <c r="Q57" s="198">
        <f t="shared" si="2"/>
        <v>0</v>
      </c>
    </row>
    <row r="58" spans="1:25" ht="15" customHeight="1" x14ac:dyDescent="0.2">
      <c r="Q58" s="198">
        <f t="shared" si="2"/>
        <v>0</v>
      </c>
    </row>
  </sheetData>
  <autoFilter ref="A2:Y45"/>
  <pageMargins left="0.27" right="0.39" top="0.5" bottom="0.5" header="0.5" footer="0.5"/>
  <pageSetup paperSize="9" scale="4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B35"/>
  <sheetViews>
    <sheetView defaultGridColor="0" colorId="22" zoomScale="87" zoomScaleNormal="87" zoomScaleSheetLayoutView="85" zoomScalePageLayoutView="87" workbookViewId="0">
      <selection activeCell="A7" sqref="A7"/>
    </sheetView>
  </sheetViews>
  <sheetFormatPr baseColWidth="10" defaultColWidth="9.7109375" defaultRowHeight="16" x14ac:dyDescent="0.2"/>
  <cols>
    <col min="1" max="1" width="26.7109375" style="74" customWidth="1"/>
    <col min="2" max="2" width="21.42578125" style="73" bestFit="1" customWidth="1"/>
    <col min="3" max="3" width="11.85546875" style="73" customWidth="1"/>
    <col min="4" max="4" width="13.7109375" style="73" customWidth="1"/>
    <col min="5" max="5" width="13.5703125" style="73" customWidth="1"/>
    <col min="6" max="6" width="25.42578125" style="73" bestFit="1" customWidth="1"/>
    <col min="7" max="7" width="6.42578125" style="73" bestFit="1" customWidth="1"/>
    <col min="8" max="8" width="7.5703125" style="74" bestFit="1" customWidth="1"/>
    <col min="9" max="9" width="9" style="36" customWidth="1"/>
    <col min="10" max="10" width="8.140625" style="73" customWidth="1"/>
    <col min="11" max="11" width="12" style="32" customWidth="1"/>
    <col min="12" max="16384" width="9.7109375" style="74"/>
  </cols>
  <sheetData>
    <row r="1" spans="1:28" ht="18" x14ac:dyDescent="0.2">
      <c r="A1" s="71" t="s">
        <v>53</v>
      </c>
      <c r="B1" s="72"/>
      <c r="I1" s="74"/>
      <c r="J1" s="74"/>
      <c r="K1" s="74"/>
    </row>
    <row r="2" spans="1:28" x14ac:dyDescent="0.2">
      <c r="A2" s="75" t="s">
        <v>89</v>
      </c>
      <c r="B2" s="220" t="s">
        <v>90</v>
      </c>
      <c r="D2" s="73" t="s">
        <v>91</v>
      </c>
      <c r="E2" s="73" t="s">
        <v>92</v>
      </c>
    </row>
    <row r="3" spans="1:28" ht="17" thickBot="1" x14ac:dyDescent="0.25">
      <c r="A3" s="73"/>
    </row>
    <row r="4" spans="1:28" ht="17" thickBot="1" x14ac:dyDescent="0.25">
      <c r="A4" s="76" t="s">
        <v>54</v>
      </c>
      <c r="B4" s="77"/>
      <c r="C4" s="78"/>
      <c r="D4" s="79"/>
      <c r="E4" s="80"/>
      <c r="F4" s="80"/>
      <c r="G4" s="80"/>
      <c r="H4" s="81"/>
      <c r="I4" s="34">
        <f>SUM(I6:I8)</f>
        <v>0</v>
      </c>
      <c r="J4" s="80"/>
      <c r="K4" s="31">
        <f>SUM(K6:K8)</f>
        <v>0</v>
      </c>
      <c r="M4" s="82"/>
    </row>
    <row r="5" spans="1:28" ht="28" thickBot="1" x14ac:dyDescent="0.25">
      <c r="A5" s="83" t="s">
        <v>29</v>
      </c>
      <c r="B5" s="83" t="s">
        <v>30</v>
      </c>
      <c r="C5" s="83" t="s">
        <v>31</v>
      </c>
      <c r="D5" s="83" t="s">
        <v>32</v>
      </c>
      <c r="E5" s="83" t="s">
        <v>1</v>
      </c>
      <c r="F5" s="84" t="s">
        <v>2</v>
      </c>
      <c r="G5" s="83" t="s">
        <v>33</v>
      </c>
      <c r="H5" s="83" t="s">
        <v>34</v>
      </c>
      <c r="I5" s="35" t="s">
        <v>35</v>
      </c>
      <c r="J5" s="83" t="s">
        <v>36</v>
      </c>
      <c r="K5" s="33" t="s">
        <v>37</v>
      </c>
      <c r="O5" s="219"/>
    </row>
    <row r="6" spans="1:28" x14ac:dyDescent="0.2">
      <c r="A6" s="85"/>
      <c r="B6" s="86"/>
      <c r="C6" s="86"/>
      <c r="D6" s="86"/>
      <c r="E6" s="86"/>
      <c r="F6" s="86"/>
      <c r="G6" s="86"/>
      <c r="H6" s="87"/>
      <c r="I6" s="88"/>
      <c r="J6" s="86"/>
      <c r="K6" s="89"/>
      <c r="L6" s="90"/>
      <c r="M6" s="90"/>
      <c r="N6" s="90"/>
      <c r="O6" s="219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</row>
    <row r="7" spans="1:28" x14ac:dyDescent="0.2">
      <c r="A7" s="91"/>
      <c r="B7" s="92"/>
      <c r="C7" s="92"/>
      <c r="D7" s="92"/>
      <c r="E7" s="92"/>
      <c r="F7" s="93"/>
      <c r="G7" s="93"/>
      <c r="H7" s="90"/>
      <c r="I7" s="94"/>
      <c r="J7" s="95"/>
      <c r="K7" s="96">
        <f>+J7*I7</f>
        <v>0</v>
      </c>
      <c r="L7" s="90"/>
      <c r="M7" s="90"/>
      <c r="N7" s="90"/>
      <c r="O7" s="219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</row>
    <row r="8" spans="1:28" ht="17" thickBot="1" x14ac:dyDescent="0.25">
      <c r="A8" s="98"/>
      <c r="B8" s="99"/>
      <c r="C8" s="99"/>
      <c r="D8" s="99"/>
      <c r="E8" s="99"/>
      <c r="F8" s="99"/>
      <c r="G8" s="99"/>
      <c r="H8" s="100"/>
      <c r="I8" s="101"/>
      <c r="J8" s="99"/>
      <c r="K8" s="102"/>
      <c r="O8" s="219"/>
    </row>
    <row r="9" spans="1:28" ht="17" thickBot="1" x14ac:dyDescent="0.25">
      <c r="A9" s="103"/>
      <c r="B9" s="92"/>
      <c r="C9" s="104"/>
      <c r="D9" s="104"/>
      <c r="E9" s="104"/>
      <c r="F9" s="104"/>
      <c r="G9" s="104"/>
      <c r="H9" s="105"/>
      <c r="I9" s="106"/>
      <c r="J9" s="104"/>
      <c r="K9" s="107"/>
    </row>
    <row r="10" spans="1:28" ht="17" thickBot="1" x14ac:dyDescent="0.25">
      <c r="A10" s="76" t="s">
        <v>60</v>
      </c>
      <c r="B10" s="77"/>
      <c r="C10" s="78"/>
      <c r="D10" s="79"/>
      <c r="E10" s="80"/>
      <c r="F10" s="80"/>
      <c r="G10" s="80"/>
      <c r="H10" s="81"/>
      <c r="I10" s="34">
        <f>SUM(I12:I18)</f>
        <v>0</v>
      </c>
      <c r="J10" s="80"/>
      <c r="K10" s="31">
        <f>SUM(K12:K18)</f>
        <v>0</v>
      </c>
    </row>
    <row r="11" spans="1:28" ht="28" thickBot="1" x14ac:dyDescent="0.25">
      <c r="A11" s="83" t="s">
        <v>29</v>
      </c>
      <c r="B11" s="83" t="s">
        <v>30</v>
      </c>
      <c r="C11" s="83" t="s">
        <v>31</v>
      </c>
      <c r="D11" s="83" t="s">
        <v>32</v>
      </c>
      <c r="E11" s="83" t="s">
        <v>1</v>
      </c>
      <c r="F11" s="84" t="s">
        <v>2</v>
      </c>
      <c r="G11" s="83" t="s">
        <v>33</v>
      </c>
      <c r="H11" s="83" t="s">
        <v>34</v>
      </c>
      <c r="I11" s="35" t="s">
        <v>35</v>
      </c>
      <c r="J11" s="83" t="s">
        <v>36</v>
      </c>
      <c r="K11" s="33" t="s">
        <v>37</v>
      </c>
      <c r="L11" s="90"/>
      <c r="M11" s="90"/>
    </row>
    <row r="12" spans="1:28" x14ac:dyDescent="0.2">
      <c r="A12" s="85"/>
      <c r="B12" s="86"/>
      <c r="C12" s="86"/>
      <c r="D12" s="86"/>
      <c r="E12" s="86"/>
      <c r="F12" s="86"/>
      <c r="G12" s="86"/>
      <c r="H12" s="87"/>
      <c r="I12" s="88"/>
      <c r="J12" s="86"/>
      <c r="K12" s="89"/>
      <c r="L12" s="90"/>
      <c r="M12" s="90"/>
    </row>
    <row r="13" spans="1:28" x14ac:dyDescent="0.2">
      <c r="A13" s="91"/>
      <c r="B13" s="92"/>
      <c r="C13" s="92"/>
      <c r="D13" s="92"/>
      <c r="E13" s="92"/>
      <c r="F13" s="93"/>
      <c r="G13" s="92"/>
      <c r="H13" s="219"/>
      <c r="I13" s="94"/>
      <c r="J13" s="95"/>
      <c r="K13" s="96">
        <f>+J13*I13</f>
        <v>0</v>
      </c>
      <c r="L13" s="90"/>
      <c r="M13" s="90"/>
    </row>
    <row r="14" spans="1:28" x14ac:dyDescent="0.2">
      <c r="A14" s="97"/>
      <c r="B14" s="92"/>
      <c r="C14" s="92"/>
      <c r="D14" s="92"/>
      <c r="E14" s="92"/>
      <c r="F14" s="93"/>
      <c r="G14" s="92"/>
      <c r="H14" s="219"/>
      <c r="I14" s="94"/>
      <c r="J14" s="95"/>
      <c r="K14" s="96">
        <f>+J14*I14</f>
        <v>0</v>
      </c>
      <c r="L14" s="90"/>
      <c r="M14" s="90"/>
    </row>
    <row r="15" spans="1:28" x14ac:dyDescent="0.2">
      <c r="A15" s="97"/>
      <c r="B15" s="92"/>
      <c r="C15" s="92"/>
      <c r="D15" s="92"/>
      <c r="E15" s="92"/>
      <c r="F15" s="93"/>
      <c r="G15" s="92"/>
      <c r="H15" s="219"/>
      <c r="I15" s="94"/>
      <c r="J15" s="95"/>
      <c r="K15" s="96">
        <f>+J15*I15</f>
        <v>0</v>
      </c>
      <c r="L15" s="90"/>
      <c r="M15" s="90"/>
    </row>
    <row r="16" spans="1:28" x14ac:dyDescent="0.2">
      <c r="A16" s="97"/>
      <c r="B16" s="92"/>
      <c r="C16" s="92"/>
      <c r="D16" s="92"/>
      <c r="E16" s="92"/>
      <c r="F16" s="93"/>
      <c r="G16" s="92"/>
      <c r="H16" s="90"/>
      <c r="I16" s="94"/>
      <c r="J16" s="95"/>
      <c r="K16" s="96"/>
      <c r="L16" s="90"/>
      <c r="M16" s="90"/>
    </row>
    <row r="17" spans="1:28" x14ac:dyDescent="0.2">
      <c r="A17" s="97"/>
      <c r="B17" s="92"/>
      <c r="C17" s="92"/>
      <c r="D17" s="92"/>
      <c r="E17" s="92"/>
      <c r="F17" s="93"/>
      <c r="G17" s="92"/>
      <c r="H17" s="90"/>
      <c r="I17" s="94"/>
      <c r="J17" s="95"/>
      <c r="K17" s="96"/>
      <c r="L17" s="90"/>
      <c r="M17" s="90"/>
    </row>
    <row r="18" spans="1:28" ht="17" thickBot="1" x14ac:dyDescent="0.25">
      <c r="A18" s="98"/>
      <c r="B18" s="99"/>
      <c r="C18" s="99"/>
      <c r="D18" s="99"/>
      <c r="E18" s="99"/>
      <c r="F18" s="99"/>
      <c r="G18" s="99"/>
      <c r="H18" s="100"/>
      <c r="I18" s="101"/>
      <c r="J18" s="99"/>
      <c r="K18" s="102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</row>
    <row r="19" spans="1:28" ht="17" thickBot="1" x14ac:dyDescent="0.25">
      <c r="A19" s="90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</row>
    <row r="20" spans="1:28" ht="17" thickBot="1" x14ac:dyDescent="0.25">
      <c r="A20" s="76" t="s">
        <v>64</v>
      </c>
      <c r="B20" s="77"/>
      <c r="C20" s="78"/>
      <c r="D20" s="79"/>
      <c r="E20" s="80"/>
      <c r="F20" s="80"/>
      <c r="G20" s="80"/>
      <c r="H20" s="81"/>
      <c r="I20" s="34">
        <f>SUM(I22:I27)</f>
        <v>0</v>
      </c>
      <c r="J20" s="80"/>
      <c r="K20" s="31">
        <f>SUM(K22:K27)</f>
        <v>0</v>
      </c>
      <c r="L20" s="90"/>
      <c r="M20" s="90"/>
    </row>
    <row r="21" spans="1:28" ht="28" thickBot="1" x14ac:dyDescent="0.25">
      <c r="A21" s="83" t="s">
        <v>29</v>
      </c>
      <c r="B21" s="83" t="s">
        <v>30</v>
      </c>
      <c r="C21" s="83" t="s">
        <v>31</v>
      </c>
      <c r="D21" s="83" t="s">
        <v>32</v>
      </c>
      <c r="E21" s="83" t="s">
        <v>1</v>
      </c>
      <c r="F21" s="84" t="s">
        <v>2</v>
      </c>
      <c r="G21" s="83" t="s">
        <v>33</v>
      </c>
      <c r="H21" s="83" t="s">
        <v>34</v>
      </c>
      <c r="I21" s="35" t="s">
        <v>35</v>
      </c>
      <c r="J21" s="83" t="s">
        <v>36</v>
      </c>
      <c r="K21" s="33" t="s">
        <v>37</v>
      </c>
    </row>
    <row r="22" spans="1:28" x14ac:dyDescent="0.2">
      <c r="A22" s="85"/>
      <c r="B22" s="86"/>
      <c r="C22" s="86"/>
      <c r="D22" s="86"/>
      <c r="E22" s="86"/>
      <c r="F22" s="86"/>
      <c r="G22" s="86"/>
      <c r="H22" s="87"/>
      <c r="I22" s="88"/>
      <c r="J22" s="86"/>
      <c r="K22" s="89"/>
    </row>
    <row r="23" spans="1:28" x14ac:dyDescent="0.2">
      <c r="A23" s="225"/>
      <c r="B23" s="92"/>
      <c r="C23" s="92"/>
      <c r="D23" s="92"/>
      <c r="E23" s="92"/>
      <c r="F23" s="226"/>
      <c r="G23" s="92"/>
      <c r="H23" s="90"/>
      <c r="I23" s="94"/>
      <c r="J23" s="95"/>
      <c r="K23" s="96"/>
    </row>
    <row r="24" spans="1:28" x14ac:dyDescent="0.2">
      <c r="A24" s="225"/>
      <c r="B24" s="92"/>
      <c r="C24" s="92"/>
      <c r="D24" s="92"/>
      <c r="E24" s="92"/>
      <c r="F24" s="226"/>
      <c r="G24" s="92"/>
      <c r="H24" s="90"/>
      <c r="I24" s="94"/>
      <c r="J24" s="95"/>
      <c r="K24" s="96"/>
    </row>
    <row r="25" spans="1:28" x14ac:dyDescent="0.2">
      <c r="A25" s="97"/>
      <c r="B25" s="92"/>
      <c r="C25" s="92"/>
      <c r="D25" s="92"/>
      <c r="E25" s="92"/>
      <c r="F25" s="93"/>
      <c r="G25" s="92"/>
      <c r="H25" s="90"/>
      <c r="I25" s="94"/>
      <c r="J25" s="95"/>
      <c r="K25" s="96">
        <f>+J25*I25</f>
        <v>0</v>
      </c>
    </row>
    <row r="26" spans="1:28" x14ac:dyDescent="0.2">
      <c r="A26" s="97"/>
      <c r="B26" s="92"/>
      <c r="C26" s="92"/>
      <c r="D26" s="92"/>
      <c r="E26" s="92"/>
      <c r="F26" s="93"/>
      <c r="G26" s="92"/>
      <c r="H26" s="90"/>
      <c r="I26" s="94"/>
      <c r="J26" s="95"/>
      <c r="K26" s="96"/>
    </row>
    <row r="27" spans="1:28" ht="17" thickBot="1" x14ac:dyDescent="0.25">
      <c r="A27" s="98"/>
      <c r="B27" s="99"/>
      <c r="C27" s="99"/>
      <c r="D27" s="99"/>
      <c r="E27" s="99"/>
      <c r="F27" s="99"/>
      <c r="G27" s="99"/>
      <c r="H27" s="100"/>
      <c r="I27" s="101"/>
      <c r="J27" s="99"/>
      <c r="K27" s="102"/>
    </row>
    <row r="28" spans="1:28" ht="17" thickBot="1" x14ac:dyDescent="0.25"/>
    <row r="29" spans="1:28" ht="17" thickBot="1" x14ac:dyDescent="0.25">
      <c r="A29" s="76" t="s">
        <v>65</v>
      </c>
      <c r="B29" s="77"/>
      <c r="C29" s="78"/>
      <c r="D29" s="79"/>
      <c r="E29" s="80"/>
      <c r="F29" s="80"/>
      <c r="G29" s="80"/>
      <c r="H29" s="81"/>
      <c r="I29" s="34">
        <f>SUM(I31:I35)</f>
        <v>0</v>
      </c>
      <c r="J29" s="80"/>
      <c r="K29" s="31">
        <f>SUM(K31:K35)</f>
        <v>0</v>
      </c>
    </row>
    <row r="30" spans="1:28" ht="28" thickBot="1" x14ac:dyDescent="0.25">
      <c r="A30" s="83" t="s">
        <v>29</v>
      </c>
      <c r="B30" s="83" t="s">
        <v>30</v>
      </c>
      <c r="C30" s="83" t="s">
        <v>31</v>
      </c>
      <c r="D30" s="83" t="s">
        <v>32</v>
      </c>
      <c r="E30" s="83" t="s">
        <v>1</v>
      </c>
      <c r="F30" s="84" t="s">
        <v>2</v>
      </c>
      <c r="G30" s="83" t="s">
        <v>33</v>
      </c>
      <c r="H30" s="83" t="s">
        <v>34</v>
      </c>
      <c r="I30" s="35" t="s">
        <v>35</v>
      </c>
      <c r="J30" s="83" t="s">
        <v>36</v>
      </c>
      <c r="K30" s="33" t="s">
        <v>37</v>
      </c>
    </row>
    <row r="31" spans="1:28" x14ac:dyDescent="0.2">
      <c r="A31" s="85"/>
      <c r="B31" s="86"/>
      <c r="C31" s="86"/>
      <c r="D31" s="86"/>
      <c r="E31" s="86"/>
      <c r="F31" s="86"/>
      <c r="G31" s="86"/>
      <c r="H31" s="87"/>
      <c r="I31" s="88"/>
      <c r="J31" s="86"/>
      <c r="K31" s="89"/>
    </row>
    <row r="32" spans="1:28" x14ac:dyDescent="0.2">
      <c r="A32" s="91"/>
      <c r="B32" s="92"/>
      <c r="C32" s="92"/>
      <c r="D32" s="92"/>
      <c r="E32" s="92"/>
      <c r="F32" s="93"/>
      <c r="G32" s="92"/>
      <c r="H32" s="90"/>
      <c r="I32" s="94"/>
      <c r="J32" s="95"/>
      <c r="K32" s="96">
        <f>+J32*I32</f>
        <v>0</v>
      </c>
    </row>
    <row r="33" spans="1:11" x14ac:dyDescent="0.2">
      <c r="A33" s="97"/>
      <c r="B33" s="92"/>
      <c r="C33" s="92"/>
      <c r="D33" s="92"/>
      <c r="E33" s="92"/>
      <c r="F33" s="93"/>
      <c r="G33" s="92"/>
      <c r="H33" s="90"/>
      <c r="I33" s="94"/>
      <c r="J33" s="95"/>
      <c r="K33" s="96">
        <f>+J33*I33</f>
        <v>0</v>
      </c>
    </row>
    <row r="34" spans="1:11" x14ac:dyDescent="0.2">
      <c r="A34" s="97"/>
      <c r="B34" s="92"/>
      <c r="C34" s="92"/>
      <c r="D34" s="92"/>
      <c r="E34" s="92"/>
      <c r="F34" s="93"/>
      <c r="G34" s="92"/>
      <c r="H34" s="90"/>
      <c r="I34" s="94"/>
      <c r="J34" s="95"/>
      <c r="K34" s="96"/>
    </row>
    <row r="35" spans="1:11" ht="17" thickBot="1" x14ac:dyDescent="0.25">
      <c r="A35" s="98"/>
      <c r="B35" s="99"/>
      <c r="C35" s="99"/>
      <c r="D35" s="99"/>
      <c r="E35" s="99"/>
      <c r="F35" s="99"/>
      <c r="G35" s="99"/>
      <c r="H35" s="100"/>
      <c r="I35" s="101"/>
      <c r="J35" s="99"/>
      <c r="K35" s="102"/>
    </row>
  </sheetData>
  <pageMargins left="0.35" right="0.37" top="0.5" bottom="0.5" header="0.5" footer="0.5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Y629"/>
  <sheetViews>
    <sheetView defaultGridColor="0" colorId="22" zoomScale="87" workbookViewId="0">
      <selection activeCell="D7" sqref="D7"/>
    </sheetView>
  </sheetViews>
  <sheetFormatPr baseColWidth="10" defaultColWidth="9.7109375" defaultRowHeight="16" x14ac:dyDescent="0.2"/>
  <cols>
    <col min="1" max="2" width="12.7109375" style="74" customWidth="1"/>
    <col min="3" max="3" width="24.5703125" style="74" bestFit="1" customWidth="1"/>
    <col min="4" max="4" width="13.7109375" style="74" customWidth="1"/>
    <col min="5" max="5" width="12.42578125" style="74" bestFit="1" customWidth="1"/>
    <col min="6" max="6" width="39.140625" style="74" bestFit="1" customWidth="1"/>
    <col min="7" max="7" width="9.5703125" style="74" bestFit="1" customWidth="1"/>
    <col min="8" max="16384" width="9.7109375" style="74"/>
  </cols>
  <sheetData>
    <row r="1" spans="1:51" ht="18" x14ac:dyDescent="0.2">
      <c r="A1" s="71" t="s">
        <v>55</v>
      </c>
    </row>
    <row r="3" spans="1:51" ht="17" thickBot="1" x14ac:dyDescent="0.25">
      <c r="A3" s="110" t="s">
        <v>56</v>
      </c>
      <c r="B3" s="178" t="s">
        <v>70</v>
      </c>
      <c r="C3" s="111"/>
      <c r="D3" s="111"/>
      <c r="E3" s="111"/>
      <c r="F3" s="111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</row>
    <row r="4" spans="1:51" ht="17" thickBot="1" x14ac:dyDescent="0.25">
      <c r="A4" s="112"/>
      <c r="B4" s="112"/>
      <c r="C4" s="79"/>
      <c r="D4" s="113"/>
      <c r="E4" s="79"/>
      <c r="F4" s="114"/>
      <c r="G4" s="19">
        <f>SUM(G7:G9)</f>
        <v>279.08999999999997</v>
      </c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</row>
    <row r="5" spans="1:51" ht="28" thickBot="1" x14ac:dyDescent="0.25">
      <c r="A5" s="83" t="s">
        <v>19</v>
      </c>
      <c r="B5" s="83" t="s">
        <v>57</v>
      </c>
      <c r="C5" s="115" t="s">
        <v>20</v>
      </c>
      <c r="D5" s="115" t="s">
        <v>21</v>
      </c>
      <c r="E5" s="115" t="s">
        <v>22</v>
      </c>
      <c r="F5" s="83" t="s">
        <v>23</v>
      </c>
      <c r="G5" s="83" t="s">
        <v>24</v>
      </c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</row>
    <row r="6" spans="1:51" s="90" customFormat="1" ht="13" x14ac:dyDescent="0.15">
      <c r="A6" s="116"/>
      <c r="B6" s="117"/>
      <c r="C6" s="104"/>
      <c r="D6" s="104"/>
      <c r="E6" s="104"/>
      <c r="F6" s="118"/>
      <c r="G6" s="119"/>
    </row>
    <row r="7" spans="1:51" x14ac:dyDescent="0.2">
      <c r="A7" s="120" t="s">
        <v>142</v>
      </c>
      <c r="B7" s="121" t="s">
        <v>142</v>
      </c>
      <c r="C7" s="118" t="s">
        <v>119</v>
      </c>
      <c r="D7" s="104">
        <v>191292</v>
      </c>
      <c r="E7" s="221">
        <v>28486</v>
      </c>
      <c r="F7" s="119" t="s">
        <v>143</v>
      </c>
      <c r="G7" s="74">
        <v>279.08999999999997</v>
      </c>
      <c r="H7" s="122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</row>
    <row r="8" spans="1:51" x14ac:dyDescent="0.2">
      <c r="A8" s="222"/>
      <c r="B8" s="121"/>
      <c r="C8" s="118"/>
      <c r="D8" s="104"/>
      <c r="E8" s="221"/>
      <c r="F8" s="118"/>
      <c r="G8" s="119"/>
      <c r="H8" s="122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</row>
    <row r="9" spans="1:51" x14ac:dyDescent="0.2">
      <c r="A9" s="222"/>
      <c r="B9" s="121"/>
      <c r="C9" s="118"/>
      <c r="D9" s="104"/>
      <c r="E9" s="221"/>
      <c r="F9" s="118"/>
      <c r="G9" s="119"/>
      <c r="H9" s="122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</row>
    <row r="10" spans="1:51" x14ac:dyDescent="0.2">
      <c r="A10" s="222"/>
      <c r="B10" s="121"/>
      <c r="C10" s="118"/>
      <c r="D10" s="104"/>
      <c r="E10" s="221"/>
      <c r="F10" s="118"/>
      <c r="G10" s="119"/>
      <c r="H10" s="122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</row>
    <row r="11" spans="1:51" ht="17" thickBot="1" x14ac:dyDescent="0.25">
      <c r="A11" s="222"/>
      <c r="B11" s="121"/>
      <c r="C11" s="118"/>
      <c r="D11" s="104"/>
      <c r="E11" s="221"/>
      <c r="F11" s="118"/>
      <c r="G11" s="119"/>
      <c r="H11" s="122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</row>
    <row r="12" spans="1:51" ht="17" thickBot="1" x14ac:dyDescent="0.25">
      <c r="A12" s="112"/>
      <c r="B12" s="112"/>
      <c r="C12" s="79"/>
      <c r="D12" s="113"/>
      <c r="E12" s="79"/>
      <c r="F12" s="114"/>
      <c r="G12" s="19">
        <f>SUM(G14)</f>
        <v>0</v>
      </c>
      <c r="H12" s="122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</row>
    <row r="13" spans="1:51" ht="28" thickBot="1" x14ac:dyDescent="0.25">
      <c r="A13" s="83" t="s">
        <v>19</v>
      </c>
      <c r="B13" s="83" t="s">
        <v>57</v>
      </c>
      <c r="C13" s="115" t="s">
        <v>20</v>
      </c>
      <c r="D13" s="115" t="s">
        <v>21</v>
      </c>
      <c r="E13" s="115" t="s">
        <v>22</v>
      </c>
      <c r="F13" s="83" t="s">
        <v>23</v>
      </c>
      <c r="G13" s="83" t="s">
        <v>24</v>
      </c>
      <c r="H13" s="122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</row>
    <row r="14" spans="1:51" x14ac:dyDescent="0.2">
      <c r="A14" s="123"/>
      <c r="B14" s="124"/>
      <c r="C14" s="227"/>
      <c r="D14" s="125"/>
      <c r="E14" s="125"/>
      <c r="F14" s="126"/>
      <c r="G14" s="127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</row>
    <row r="15" spans="1:51" x14ac:dyDescent="0.2">
      <c r="A15" s="222"/>
      <c r="B15" s="108"/>
      <c r="C15" s="108"/>
      <c r="D15" s="108"/>
      <c r="E15" s="108"/>
      <c r="F15" s="109"/>
      <c r="G15" s="128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</row>
    <row r="16" spans="1:51" x14ac:dyDescent="0.2">
      <c r="A16" s="90"/>
      <c r="B16" s="90"/>
      <c r="C16" s="90"/>
      <c r="D16" s="108"/>
      <c r="E16" s="108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</row>
    <row r="17" spans="1:51" x14ac:dyDescent="0.2">
      <c r="A17" s="90"/>
      <c r="B17" s="90"/>
      <c r="C17" s="90"/>
      <c r="D17" s="108"/>
      <c r="E17" s="108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</row>
    <row r="18" spans="1:51" x14ac:dyDescent="0.2">
      <c r="A18" s="90"/>
      <c r="B18" s="90"/>
      <c r="C18" s="90"/>
      <c r="D18" s="108"/>
      <c r="E18" s="108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</row>
    <row r="19" spans="1:51" x14ac:dyDescent="0.2">
      <c r="A19" s="90"/>
      <c r="B19" s="90"/>
      <c r="C19" s="90"/>
      <c r="D19" s="108"/>
      <c r="E19" s="108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</row>
    <row r="20" spans="1:51" x14ac:dyDescent="0.2">
      <c r="A20" s="90"/>
      <c r="B20" s="90"/>
      <c r="C20" s="90"/>
      <c r="D20" s="108"/>
      <c r="E20" s="108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</row>
    <row r="21" spans="1:51" x14ac:dyDescent="0.2">
      <c r="A21" s="90"/>
      <c r="B21" s="90"/>
      <c r="C21" s="90"/>
      <c r="D21" s="108"/>
      <c r="E21" s="108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</row>
    <row r="22" spans="1:51" x14ac:dyDescent="0.2">
      <c r="A22" s="90"/>
      <c r="B22" s="90"/>
      <c r="C22" s="90"/>
      <c r="D22" s="108"/>
      <c r="E22" s="108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</row>
    <row r="23" spans="1:51" x14ac:dyDescent="0.2">
      <c r="A23" s="90"/>
      <c r="B23" s="90"/>
      <c r="C23" s="90"/>
      <c r="D23" s="108"/>
      <c r="E23" s="108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</row>
    <row r="24" spans="1:51" x14ac:dyDescent="0.2">
      <c r="A24" s="90"/>
      <c r="B24" s="90"/>
      <c r="C24" s="90"/>
      <c r="D24" s="108"/>
      <c r="E24" s="108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</row>
    <row r="25" spans="1:51" x14ac:dyDescent="0.2">
      <c r="A25" s="90"/>
      <c r="B25" s="90"/>
      <c r="C25" s="90"/>
      <c r="D25" s="108"/>
      <c r="E25" s="108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</row>
    <row r="26" spans="1:51" x14ac:dyDescent="0.2">
      <c r="A26" s="90"/>
      <c r="B26" s="90"/>
      <c r="C26" s="90"/>
      <c r="D26" s="108"/>
      <c r="E26" s="108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</row>
    <row r="27" spans="1:51" x14ac:dyDescent="0.2">
      <c r="A27" s="90"/>
      <c r="B27" s="90"/>
      <c r="C27" s="90"/>
      <c r="D27" s="108"/>
      <c r="E27" s="108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</row>
    <row r="28" spans="1:51" x14ac:dyDescent="0.2">
      <c r="A28" s="90"/>
      <c r="B28" s="90"/>
      <c r="C28" s="90"/>
      <c r="D28" s="108"/>
      <c r="E28" s="108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</row>
    <row r="29" spans="1:51" x14ac:dyDescent="0.2">
      <c r="A29" s="90"/>
      <c r="B29" s="90"/>
      <c r="C29" s="90"/>
      <c r="D29" s="108"/>
      <c r="E29" s="108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</row>
    <row r="30" spans="1:51" x14ac:dyDescent="0.2">
      <c r="A30" s="90"/>
      <c r="B30" s="90"/>
      <c r="C30" s="90"/>
      <c r="D30" s="108"/>
      <c r="E30" s="108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</row>
    <row r="31" spans="1:51" x14ac:dyDescent="0.2">
      <c r="A31" s="90"/>
      <c r="B31" s="90"/>
      <c r="C31" s="90"/>
      <c r="D31" s="108"/>
      <c r="E31" s="108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</row>
    <row r="32" spans="1:51" x14ac:dyDescent="0.2">
      <c r="A32" s="90"/>
      <c r="B32" s="90"/>
      <c r="C32" s="90"/>
      <c r="D32" s="108"/>
      <c r="E32" s="108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</row>
    <row r="33" spans="1:51" x14ac:dyDescent="0.2">
      <c r="A33" s="90"/>
      <c r="B33" s="90"/>
      <c r="C33" s="90"/>
      <c r="D33" s="108"/>
      <c r="E33" s="108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</row>
    <row r="34" spans="1:51" x14ac:dyDescent="0.2">
      <c r="A34" s="90"/>
      <c r="B34" s="90"/>
      <c r="C34" s="90"/>
      <c r="D34" s="108"/>
      <c r="E34" s="108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</row>
    <row r="35" spans="1:51" x14ac:dyDescent="0.2">
      <c r="A35" s="90"/>
      <c r="B35" s="90"/>
      <c r="C35" s="90"/>
      <c r="D35" s="108"/>
      <c r="E35" s="108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</row>
    <row r="36" spans="1:51" x14ac:dyDescent="0.2">
      <c r="A36" s="90"/>
      <c r="B36" s="90"/>
      <c r="C36" s="90"/>
      <c r="D36" s="108"/>
      <c r="E36" s="108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</row>
    <row r="37" spans="1:51" x14ac:dyDescent="0.2">
      <c r="A37" s="90"/>
      <c r="B37" s="90"/>
      <c r="C37" s="90"/>
      <c r="D37" s="108"/>
      <c r="E37" s="108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</row>
    <row r="38" spans="1:51" x14ac:dyDescent="0.2">
      <c r="A38" s="90"/>
      <c r="B38" s="90"/>
      <c r="C38" s="90"/>
      <c r="D38" s="108"/>
      <c r="E38" s="108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</row>
    <row r="39" spans="1:51" x14ac:dyDescent="0.2">
      <c r="A39" s="90"/>
      <c r="B39" s="90"/>
      <c r="C39" s="90"/>
      <c r="D39" s="108"/>
      <c r="E39" s="108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</row>
    <row r="40" spans="1:51" x14ac:dyDescent="0.2">
      <c r="A40" s="90"/>
      <c r="B40" s="90"/>
      <c r="C40" s="90"/>
      <c r="D40" s="108"/>
      <c r="E40" s="108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</row>
    <row r="41" spans="1:51" x14ac:dyDescent="0.2">
      <c r="A41" s="90"/>
      <c r="B41" s="90"/>
      <c r="C41" s="90"/>
      <c r="D41" s="108"/>
      <c r="E41" s="108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</row>
    <row r="42" spans="1:51" x14ac:dyDescent="0.2">
      <c r="A42" s="90"/>
      <c r="B42" s="90"/>
      <c r="C42" s="90"/>
      <c r="D42" s="108"/>
      <c r="E42" s="108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</row>
    <row r="43" spans="1:51" x14ac:dyDescent="0.2">
      <c r="A43" s="90"/>
      <c r="B43" s="90"/>
      <c r="C43" s="90"/>
      <c r="D43" s="108"/>
      <c r="E43" s="108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</row>
    <row r="44" spans="1:51" x14ac:dyDescent="0.2">
      <c r="A44" s="90"/>
      <c r="B44" s="90"/>
      <c r="C44" s="90"/>
      <c r="D44" s="108"/>
      <c r="E44" s="108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</row>
    <row r="45" spans="1:51" x14ac:dyDescent="0.2">
      <c r="A45" s="90"/>
      <c r="B45" s="90"/>
      <c r="C45" s="90"/>
      <c r="D45" s="108"/>
      <c r="E45" s="108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</row>
    <row r="46" spans="1:51" x14ac:dyDescent="0.2">
      <c r="A46" s="90"/>
      <c r="B46" s="90"/>
      <c r="C46" s="90"/>
      <c r="D46" s="108"/>
      <c r="E46" s="108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</row>
    <row r="47" spans="1:51" x14ac:dyDescent="0.2">
      <c r="A47" s="90"/>
      <c r="B47" s="90"/>
      <c r="C47" s="90"/>
      <c r="D47" s="108"/>
      <c r="E47" s="108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</row>
    <row r="48" spans="1:51" x14ac:dyDescent="0.2">
      <c r="A48" s="90"/>
      <c r="B48" s="90"/>
      <c r="C48" s="90"/>
      <c r="D48" s="108"/>
      <c r="E48" s="108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</row>
    <row r="49" spans="1:51" x14ac:dyDescent="0.2">
      <c r="A49" s="90"/>
      <c r="B49" s="90"/>
      <c r="C49" s="90"/>
      <c r="D49" s="108"/>
      <c r="E49" s="108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</row>
    <row r="50" spans="1:51" x14ac:dyDescent="0.2">
      <c r="A50" s="90"/>
      <c r="B50" s="90"/>
      <c r="C50" s="90"/>
      <c r="D50" s="108"/>
      <c r="E50" s="108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</row>
    <row r="51" spans="1:51" x14ac:dyDescent="0.2">
      <c r="A51" s="90"/>
      <c r="B51" s="90"/>
      <c r="C51" s="90"/>
      <c r="D51" s="108"/>
      <c r="E51" s="108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</row>
    <row r="52" spans="1:51" x14ac:dyDescent="0.2">
      <c r="A52" s="90"/>
      <c r="B52" s="90"/>
      <c r="C52" s="90"/>
      <c r="D52" s="108"/>
      <c r="E52" s="108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</row>
    <row r="53" spans="1:51" x14ac:dyDescent="0.2">
      <c r="A53" s="90"/>
      <c r="B53" s="90"/>
      <c r="C53" s="90"/>
      <c r="D53" s="108"/>
      <c r="E53" s="108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</row>
    <row r="54" spans="1:51" x14ac:dyDescent="0.2">
      <c r="A54" s="90"/>
      <c r="B54" s="90"/>
      <c r="C54" s="90"/>
      <c r="D54" s="108"/>
      <c r="E54" s="108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</row>
    <row r="55" spans="1:51" x14ac:dyDescent="0.2">
      <c r="A55" s="90"/>
      <c r="B55" s="90"/>
      <c r="C55" s="90"/>
      <c r="D55" s="108"/>
      <c r="E55" s="108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</row>
    <row r="56" spans="1:51" x14ac:dyDescent="0.2">
      <c r="A56" s="90"/>
      <c r="B56" s="90"/>
      <c r="C56" s="90"/>
      <c r="D56" s="108"/>
      <c r="E56" s="108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</row>
    <row r="57" spans="1:51" x14ac:dyDescent="0.2">
      <c r="A57" s="90"/>
      <c r="B57" s="90"/>
      <c r="C57" s="90"/>
      <c r="D57" s="108"/>
      <c r="E57" s="108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</row>
    <row r="58" spans="1:51" x14ac:dyDescent="0.2">
      <c r="A58" s="90"/>
      <c r="B58" s="90"/>
      <c r="C58" s="90"/>
      <c r="D58" s="108"/>
      <c r="E58" s="108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</row>
    <row r="59" spans="1:51" x14ac:dyDescent="0.2">
      <c r="A59" s="90"/>
      <c r="B59" s="90"/>
      <c r="C59" s="90"/>
      <c r="D59" s="108"/>
      <c r="E59" s="108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</row>
    <row r="60" spans="1:51" x14ac:dyDescent="0.2">
      <c r="A60" s="90"/>
      <c r="B60" s="90"/>
      <c r="C60" s="90"/>
      <c r="D60" s="108"/>
      <c r="E60" s="108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</row>
    <row r="61" spans="1:51" x14ac:dyDescent="0.2">
      <c r="A61" s="90"/>
      <c r="B61" s="90"/>
      <c r="C61" s="90"/>
      <c r="D61" s="108"/>
      <c r="E61" s="108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</row>
    <row r="62" spans="1:51" x14ac:dyDescent="0.2">
      <c r="A62" s="90"/>
      <c r="B62" s="90"/>
      <c r="C62" s="90"/>
      <c r="D62" s="108"/>
      <c r="E62" s="108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90"/>
      <c r="AX62" s="90"/>
      <c r="AY62" s="90"/>
    </row>
    <row r="63" spans="1:51" x14ac:dyDescent="0.2">
      <c r="A63" s="90"/>
      <c r="B63" s="90"/>
      <c r="C63" s="90"/>
      <c r="D63" s="108"/>
      <c r="E63" s="108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90"/>
    </row>
    <row r="64" spans="1:51" x14ac:dyDescent="0.2">
      <c r="A64" s="90"/>
      <c r="B64" s="90"/>
      <c r="C64" s="90"/>
      <c r="D64" s="108"/>
      <c r="E64" s="108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90"/>
      <c r="AY64" s="90"/>
    </row>
    <row r="65" spans="1:51" x14ac:dyDescent="0.2">
      <c r="A65" s="90"/>
      <c r="B65" s="90"/>
      <c r="C65" s="90"/>
      <c r="D65" s="108"/>
      <c r="E65" s="108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90"/>
      <c r="AW65" s="90"/>
      <c r="AX65" s="90"/>
      <c r="AY65" s="90"/>
    </row>
    <row r="66" spans="1:51" x14ac:dyDescent="0.2">
      <c r="A66" s="90"/>
      <c r="B66" s="90"/>
      <c r="C66" s="90"/>
      <c r="D66" s="108"/>
      <c r="E66" s="108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  <c r="AT66" s="90"/>
      <c r="AU66" s="90"/>
      <c r="AV66" s="90"/>
      <c r="AW66" s="90"/>
      <c r="AX66" s="90"/>
      <c r="AY66" s="90"/>
    </row>
    <row r="67" spans="1:51" x14ac:dyDescent="0.2">
      <c r="A67" s="90"/>
      <c r="B67" s="90"/>
      <c r="C67" s="90"/>
      <c r="D67" s="108"/>
      <c r="E67" s="108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</row>
    <row r="68" spans="1:51" x14ac:dyDescent="0.2">
      <c r="A68" s="90"/>
      <c r="B68" s="90"/>
      <c r="C68" s="90"/>
      <c r="D68" s="108"/>
      <c r="E68" s="108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  <c r="AT68" s="90"/>
      <c r="AU68" s="90"/>
      <c r="AV68" s="90"/>
      <c r="AW68" s="90"/>
      <c r="AX68" s="90"/>
      <c r="AY68" s="90"/>
    </row>
    <row r="69" spans="1:51" x14ac:dyDescent="0.2">
      <c r="A69" s="90"/>
      <c r="B69" s="90"/>
      <c r="C69" s="90"/>
      <c r="D69" s="108"/>
      <c r="E69" s="108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  <c r="AT69" s="90"/>
      <c r="AU69" s="90"/>
      <c r="AV69" s="90"/>
      <c r="AW69" s="90"/>
      <c r="AX69" s="90"/>
      <c r="AY69" s="90"/>
    </row>
    <row r="70" spans="1:51" x14ac:dyDescent="0.2">
      <c r="A70" s="90"/>
      <c r="B70" s="90"/>
      <c r="C70" s="90"/>
      <c r="D70" s="108"/>
      <c r="E70" s="108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</row>
    <row r="71" spans="1:51" x14ac:dyDescent="0.2">
      <c r="A71" s="90"/>
      <c r="B71" s="90"/>
      <c r="C71" s="90"/>
      <c r="D71" s="108"/>
      <c r="E71" s="108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  <c r="AP71" s="90"/>
      <c r="AQ71" s="90"/>
      <c r="AR71" s="90"/>
      <c r="AS71" s="90"/>
      <c r="AT71" s="90"/>
      <c r="AU71" s="90"/>
      <c r="AV71" s="90"/>
      <c r="AW71" s="90"/>
      <c r="AX71" s="90"/>
      <c r="AY71" s="90"/>
    </row>
    <row r="72" spans="1:51" x14ac:dyDescent="0.2">
      <c r="A72" s="90"/>
      <c r="B72" s="90"/>
      <c r="C72" s="90"/>
      <c r="D72" s="108"/>
      <c r="E72" s="108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  <c r="AT72" s="90"/>
      <c r="AU72" s="90"/>
      <c r="AV72" s="90"/>
      <c r="AW72" s="90"/>
      <c r="AX72" s="90"/>
      <c r="AY72" s="90"/>
    </row>
    <row r="73" spans="1:51" x14ac:dyDescent="0.2">
      <c r="A73" s="90"/>
      <c r="B73" s="90"/>
      <c r="C73" s="90"/>
      <c r="D73" s="108"/>
      <c r="E73" s="108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  <c r="AT73" s="90"/>
      <c r="AU73" s="90"/>
      <c r="AV73" s="90"/>
      <c r="AW73" s="90"/>
      <c r="AX73" s="90"/>
      <c r="AY73" s="90"/>
    </row>
    <row r="74" spans="1:51" x14ac:dyDescent="0.2">
      <c r="A74" s="90"/>
      <c r="B74" s="90"/>
      <c r="C74" s="90"/>
      <c r="D74" s="108"/>
      <c r="E74" s="108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90"/>
      <c r="AQ74" s="90"/>
      <c r="AR74" s="90"/>
      <c r="AS74" s="90"/>
      <c r="AT74" s="90"/>
      <c r="AU74" s="90"/>
      <c r="AV74" s="90"/>
      <c r="AW74" s="90"/>
      <c r="AX74" s="90"/>
      <c r="AY74" s="90"/>
    </row>
    <row r="75" spans="1:51" x14ac:dyDescent="0.2">
      <c r="A75" s="90"/>
      <c r="B75" s="90"/>
      <c r="C75" s="90"/>
      <c r="D75" s="108"/>
      <c r="E75" s="108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0"/>
      <c r="AP75" s="90"/>
      <c r="AQ75" s="90"/>
      <c r="AR75" s="90"/>
      <c r="AS75" s="90"/>
      <c r="AT75" s="90"/>
      <c r="AU75" s="90"/>
      <c r="AV75" s="90"/>
      <c r="AW75" s="90"/>
      <c r="AX75" s="90"/>
      <c r="AY75" s="90"/>
    </row>
    <row r="76" spans="1:51" x14ac:dyDescent="0.2">
      <c r="A76" s="90"/>
      <c r="B76" s="90"/>
      <c r="C76" s="90"/>
      <c r="D76" s="108"/>
      <c r="E76" s="108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0"/>
      <c r="AP76" s="90"/>
      <c r="AQ76" s="90"/>
      <c r="AR76" s="90"/>
      <c r="AS76" s="90"/>
      <c r="AT76" s="90"/>
      <c r="AU76" s="90"/>
      <c r="AV76" s="90"/>
      <c r="AW76" s="90"/>
      <c r="AX76" s="90"/>
      <c r="AY76" s="90"/>
    </row>
    <row r="77" spans="1:51" x14ac:dyDescent="0.2">
      <c r="A77" s="90"/>
      <c r="B77" s="90"/>
      <c r="C77" s="90"/>
      <c r="D77" s="108"/>
      <c r="E77" s="108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  <c r="AT77" s="90"/>
      <c r="AU77" s="90"/>
      <c r="AV77" s="90"/>
      <c r="AW77" s="90"/>
      <c r="AX77" s="90"/>
      <c r="AY77" s="90"/>
    </row>
    <row r="78" spans="1:51" x14ac:dyDescent="0.2">
      <c r="A78" s="90"/>
      <c r="B78" s="90"/>
      <c r="C78" s="90"/>
      <c r="D78" s="108"/>
      <c r="E78" s="108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0"/>
      <c r="AP78" s="90"/>
      <c r="AQ78" s="90"/>
      <c r="AR78" s="90"/>
      <c r="AS78" s="90"/>
      <c r="AT78" s="90"/>
      <c r="AU78" s="90"/>
      <c r="AV78" s="90"/>
      <c r="AW78" s="90"/>
      <c r="AX78" s="90"/>
      <c r="AY78" s="90"/>
    </row>
    <row r="79" spans="1:51" x14ac:dyDescent="0.2">
      <c r="A79" s="90"/>
      <c r="B79" s="90"/>
      <c r="C79" s="90"/>
      <c r="D79" s="108"/>
      <c r="E79" s="108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90"/>
      <c r="AS79" s="90"/>
      <c r="AT79" s="90"/>
      <c r="AU79" s="90"/>
      <c r="AV79" s="90"/>
      <c r="AW79" s="90"/>
      <c r="AX79" s="90"/>
      <c r="AY79" s="90"/>
    </row>
    <row r="80" spans="1:51" x14ac:dyDescent="0.2">
      <c r="A80" s="90"/>
      <c r="B80" s="90"/>
      <c r="C80" s="90"/>
      <c r="D80" s="108"/>
      <c r="E80" s="108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90"/>
      <c r="AS80" s="90"/>
      <c r="AT80" s="90"/>
      <c r="AU80" s="90"/>
      <c r="AV80" s="90"/>
      <c r="AW80" s="90"/>
      <c r="AX80" s="90"/>
      <c r="AY80" s="90"/>
    </row>
    <row r="81" spans="1:51" x14ac:dyDescent="0.2">
      <c r="A81" s="90"/>
      <c r="B81" s="90"/>
      <c r="C81" s="90"/>
      <c r="D81" s="108"/>
      <c r="E81" s="108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90"/>
      <c r="AQ81" s="90"/>
      <c r="AR81" s="90"/>
      <c r="AS81" s="90"/>
      <c r="AT81" s="90"/>
      <c r="AU81" s="90"/>
      <c r="AV81" s="90"/>
      <c r="AW81" s="90"/>
      <c r="AX81" s="90"/>
      <c r="AY81" s="90"/>
    </row>
    <row r="82" spans="1:51" x14ac:dyDescent="0.2">
      <c r="A82" s="90"/>
      <c r="B82" s="90"/>
      <c r="C82" s="90"/>
      <c r="D82" s="108"/>
      <c r="E82" s="108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90"/>
      <c r="AQ82" s="90"/>
      <c r="AR82" s="90"/>
      <c r="AS82" s="90"/>
      <c r="AT82" s="90"/>
      <c r="AU82" s="90"/>
      <c r="AV82" s="90"/>
      <c r="AW82" s="90"/>
      <c r="AX82" s="90"/>
      <c r="AY82" s="90"/>
    </row>
    <row r="83" spans="1:51" x14ac:dyDescent="0.2">
      <c r="A83" s="90"/>
      <c r="B83" s="90"/>
      <c r="C83" s="90"/>
      <c r="D83" s="108"/>
      <c r="E83" s="108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90"/>
      <c r="AQ83" s="90"/>
      <c r="AR83" s="90"/>
      <c r="AS83" s="90"/>
      <c r="AT83" s="90"/>
      <c r="AU83" s="90"/>
      <c r="AV83" s="90"/>
      <c r="AW83" s="90"/>
      <c r="AX83" s="90"/>
      <c r="AY83" s="90"/>
    </row>
    <row r="84" spans="1:51" x14ac:dyDescent="0.2">
      <c r="A84" s="90"/>
      <c r="B84" s="90"/>
      <c r="C84" s="90"/>
      <c r="D84" s="108"/>
      <c r="E84" s="108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  <c r="AT84" s="90"/>
      <c r="AU84" s="90"/>
      <c r="AV84" s="90"/>
      <c r="AW84" s="90"/>
      <c r="AX84" s="90"/>
      <c r="AY84" s="90"/>
    </row>
    <row r="85" spans="1:51" x14ac:dyDescent="0.2">
      <c r="A85" s="90"/>
      <c r="B85" s="90"/>
      <c r="C85" s="90"/>
      <c r="D85" s="108"/>
      <c r="E85" s="108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0"/>
      <c r="AP85" s="90"/>
      <c r="AQ85" s="90"/>
      <c r="AR85" s="90"/>
      <c r="AS85" s="90"/>
      <c r="AT85" s="90"/>
      <c r="AU85" s="90"/>
      <c r="AV85" s="90"/>
      <c r="AW85" s="90"/>
      <c r="AX85" s="90"/>
      <c r="AY85" s="90"/>
    </row>
    <row r="86" spans="1:51" x14ac:dyDescent="0.2">
      <c r="A86" s="90"/>
      <c r="B86" s="90"/>
      <c r="C86" s="90"/>
      <c r="D86" s="108"/>
      <c r="E86" s="108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0"/>
      <c r="AP86" s="90"/>
      <c r="AQ86" s="90"/>
      <c r="AR86" s="90"/>
      <c r="AS86" s="90"/>
      <c r="AT86" s="90"/>
      <c r="AU86" s="90"/>
      <c r="AV86" s="90"/>
      <c r="AW86" s="90"/>
      <c r="AX86" s="90"/>
      <c r="AY86" s="90"/>
    </row>
    <row r="87" spans="1:51" x14ac:dyDescent="0.2">
      <c r="A87" s="90"/>
      <c r="B87" s="90"/>
      <c r="C87" s="90"/>
      <c r="D87" s="108"/>
      <c r="E87" s="108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</row>
    <row r="88" spans="1:51" x14ac:dyDescent="0.2">
      <c r="A88" s="90"/>
      <c r="B88" s="90"/>
      <c r="C88" s="90"/>
      <c r="D88" s="108"/>
      <c r="E88" s="108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</row>
    <row r="89" spans="1:51" x14ac:dyDescent="0.2">
      <c r="A89" s="90"/>
      <c r="B89" s="90"/>
      <c r="C89" s="90"/>
      <c r="D89" s="108"/>
      <c r="E89" s="108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</row>
    <row r="90" spans="1:51" x14ac:dyDescent="0.2">
      <c r="A90" s="90"/>
      <c r="B90" s="90"/>
      <c r="C90" s="90"/>
      <c r="D90" s="108"/>
      <c r="E90" s="108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</row>
    <row r="91" spans="1:51" x14ac:dyDescent="0.2">
      <c r="A91" s="90"/>
      <c r="B91" s="90"/>
      <c r="C91" s="90"/>
      <c r="D91" s="108"/>
      <c r="E91" s="108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</row>
    <row r="92" spans="1:51" x14ac:dyDescent="0.2">
      <c r="A92" s="90"/>
      <c r="B92" s="90"/>
      <c r="C92" s="90"/>
      <c r="D92" s="108"/>
      <c r="E92" s="108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</row>
    <row r="93" spans="1:51" x14ac:dyDescent="0.2">
      <c r="A93" s="90"/>
      <c r="B93" s="90"/>
      <c r="C93" s="90"/>
      <c r="D93" s="108"/>
      <c r="E93" s="108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</row>
    <row r="94" spans="1:51" x14ac:dyDescent="0.2">
      <c r="A94" s="90"/>
      <c r="B94" s="90"/>
      <c r="C94" s="90"/>
      <c r="D94" s="108"/>
      <c r="E94" s="108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  <c r="AT94" s="90"/>
      <c r="AU94" s="90"/>
      <c r="AV94" s="90"/>
      <c r="AW94" s="90"/>
      <c r="AX94" s="90"/>
      <c r="AY94" s="90"/>
    </row>
    <row r="95" spans="1:51" x14ac:dyDescent="0.2">
      <c r="A95" s="90"/>
      <c r="B95" s="90"/>
      <c r="C95" s="90"/>
      <c r="D95" s="108"/>
      <c r="E95" s="108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  <c r="AT95" s="90"/>
      <c r="AU95" s="90"/>
      <c r="AV95" s="90"/>
      <c r="AW95" s="90"/>
      <c r="AX95" s="90"/>
      <c r="AY95" s="90"/>
    </row>
    <row r="96" spans="1:51" x14ac:dyDescent="0.2">
      <c r="A96" s="90"/>
      <c r="B96" s="90"/>
      <c r="C96" s="90"/>
      <c r="D96" s="108"/>
      <c r="E96" s="108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</row>
    <row r="97" spans="1:51" x14ac:dyDescent="0.2">
      <c r="A97" s="90"/>
      <c r="B97" s="90"/>
      <c r="C97" s="90"/>
      <c r="D97" s="108"/>
      <c r="E97" s="108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</row>
    <row r="98" spans="1:51" x14ac:dyDescent="0.2">
      <c r="A98" s="90"/>
      <c r="B98" s="90"/>
      <c r="C98" s="90"/>
      <c r="D98" s="108"/>
      <c r="E98" s="108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</row>
    <row r="99" spans="1:51" x14ac:dyDescent="0.2">
      <c r="A99" s="90"/>
      <c r="B99" s="90"/>
      <c r="C99" s="90"/>
      <c r="D99" s="108"/>
      <c r="E99" s="108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</row>
    <row r="100" spans="1:51" x14ac:dyDescent="0.2">
      <c r="A100" s="90"/>
      <c r="B100" s="90"/>
      <c r="C100" s="90"/>
      <c r="D100" s="108"/>
      <c r="E100" s="108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</row>
    <row r="101" spans="1:51" x14ac:dyDescent="0.2">
      <c r="A101" s="90"/>
      <c r="B101" s="90"/>
      <c r="C101" s="90"/>
      <c r="D101" s="108"/>
      <c r="E101" s="108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</row>
    <row r="102" spans="1:51" x14ac:dyDescent="0.2">
      <c r="A102" s="90"/>
      <c r="B102" s="90"/>
      <c r="C102" s="90"/>
      <c r="D102" s="108"/>
      <c r="E102" s="108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</row>
    <row r="103" spans="1:51" x14ac:dyDescent="0.2">
      <c r="A103" s="90"/>
      <c r="B103" s="90"/>
      <c r="C103" s="90"/>
      <c r="D103" s="108"/>
      <c r="E103" s="108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</row>
    <row r="104" spans="1:51" x14ac:dyDescent="0.2">
      <c r="A104" s="90"/>
      <c r="B104" s="90"/>
      <c r="C104" s="90"/>
      <c r="D104" s="108"/>
      <c r="E104" s="108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</row>
    <row r="105" spans="1:51" x14ac:dyDescent="0.2">
      <c r="A105" s="90"/>
      <c r="B105" s="90"/>
      <c r="C105" s="90"/>
      <c r="D105" s="108"/>
      <c r="E105" s="108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</row>
    <row r="106" spans="1:51" x14ac:dyDescent="0.2">
      <c r="A106" s="90"/>
      <c r="B106" s="90"/>
      <c r="C106" s="90"/>
      <c r="D106" s="108"/>
      <c r="E106" s="108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</row>
    <row r="107" spans="1:51" x14ac:dyDescent="0.2">
      <c r="A107" s="90"/>
      <c r="B107" s="90"/>
      <c r="C107" s="90"/>
      <c r="D107" s="108"/>
      <c r="E107" s="108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  <c r="AS107" s="90"/>
      <c r="AT107" s="90"/>
      <c r="AU107" s="90"/>
      <c r="AV107" s="90"/>
      <c r="AW107" s="90"/>
      <c r="AX107" s="90"/>
      <c r="AY107" s="90"/>
    </row>
    <row r="108" spans="1:51" x14ac:dyDescent="0.2">
      <c r="A108" s="90"/>
      <c r="B108" s="90"/>
      <c r="C108" s="90"/>
      <c r="D108" s="108"/>
      <c r="E108" s="108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  <c r="AR108" s="90"/>
      <c r="AS108" s="90"/>
      <c r="AT108" s="90"/>
      <c r="AU108" s="90"/>
      <c r="AV108" s="90"/>
      <c r="AW108" s="90"/>
      <c r="AX108" s="90"/>
      <c r="AY108" s="90"/>
    </row>
    <row r="109" spans="1:51" x14ac:dyDescent="0.2">
      <c r="A109" s="90"/>
      <c r="B109" s="90"/>
      <c r="C109" s="90"/>
      <c r="D109" s="108"/>
      <c r="E109" s="108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  <c r="AT109" s="90"/>
      <c r="AU109" s="90"/>
      <c r="AV109" s="90"/>
      <c r="AW109" s="90"/>
      <c r="AX109" s="90"/>
      <c r="AY109" s="90"/>
    </row>
    <row r="110" spans="1:51" x14ac:dyDescent="0.2">
      <c r="A110" s="90"/>
      <c r="B110" s="90"/>
      <c r="C110" s="90"/>
      <c r="D110" s="108"/>
      <c r="E110" s="108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  <c r="AR110" s="90"/>
      <c r="AS110" s="90"/>
      <c r="AT110" s="90"/>
      <c r="AU110" s="90"/>
      <c r="AV110" s="90"/>
      <c r="AW110" s="90"/>
      <c r="AX110" s="90"/>
      <c r="AY110" s="90"/>
    </row>
    <row r="111" spans="1:51" x14ac:dyDescent="0.2">
      <c r="A111" s="90"/>
      <c r="B111" s="90"/>
      <c r="C111" s="90"/>
      <c r="D111" s="108"/>
      <c r="E111" s="108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90"/>
      <c r="AQ111" s="90"/>
      <c r="AR111" s="90"/>
      <c r="AS111" s="90"/>
      <c r="AT111" s="90"/>
      <c r="AU111" s="90"/>
      <c r="AV111" s="90"/>
      <c r="AW111" s="90"/>
      <c r="AX111" s="90"/>
      <c r="AY111" s="90"/>
    </row>
    <row r="112" spans="1:51" x14ac:dyDescent="0.2">
      <c r="A112" s="90"/>
      <c r="B112" s="90"/>
      <c r="C112" s="90"/>
      <c r="D112" s="108"/>
      <c r="E112" s="108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0"/>
      <c r="AP112" s="90"/>
      <c r="AQ112" s="90"/>
      <c r="AR112" s="90"/>
      <c r="AS112" s="90"/>
      <c r="AT112" s="90"/>
      <c r="AU112" s="90"/>
      <c r="AV112" s="90"/>
      <c r="AW112" s="90"/>
      <c r="AX112" s="90"/>
      <c r="AY112" s="90"/>
    </row>
    <row r="113" spans="1:51" x14ac:dyDescent="0.2">
      <c r="A113" s="90"/>
      <c r="B113" s="90"/>
      <c r="C113" s="90"/>
      <c r="D113" s="108"/>
      <c r="E113" s="108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0"/>
      <c r="AU113" s="90"/>
      <c r="AV113" s="90"/>
      <c r="AW113" s="90"/>
      <c r="AX113" s="90"/>
      <c r="AY113" s="90"/>
    </row>
    <row r="114" spans="1:51" x14ac:dyDescent="0.2">
      <c r="A114" s="90"/>
      <c r="B114" s="90"/>
      <c r="C114" s="90"/>
      <c r="D114" s="108"/>
      <c r="E114" s="108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0"/>
      <c r="AU114" s="90"/>
      <c r="AV114" s="90"/>
      <c r="AW114" s="90"/>
      <c r="AX114" s="90"/>
      <c r="AY114" s="90"/>
    </row>
    <row r="115" spans="1:51" x14ac:dyDescent="0.2">
      <c r="A115" s="90"/>
      <c r="B115" s="90"/>
      <c r="C115" s="90"/>
      <c r="D115" s="108"/>
      <c r="E115" s="108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0"/>
      <c r="AU115" s="90"/>
      <c r="AV115" s="90"/>
      <c r="AW115" s="90"/>
      <c r="AX115" s="90"/>
      <c r="AY115" s="90"/>
    </row>
    <row r="116" spans="1:51" x14ac:dyDescent="0.2">
      <c r="A116" s="90"/>
      <c r="B116" s="90"/>
      <c r="C116" s="90"/>
      <c r="D116" s="108"/>
      <c r="E116" s="108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0"/>
      <c r="AU116" s="90"/>
      <c r="AV116" s="90"/>
      <c r="AW116" s="90"/>
      <c r="AX116" s="90"/>
      <c r="AY116" s="90"/>
    </row>
    <row r="117" spans="1:51" x14ac:dyDescent="0.2">
      <c r="A117" s="90"/>
      <c r="B117" s="90"/>
      <c r="C117" s="90"/>
      <c r="D117" s="108"/>
      <c r="E117" s="108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0"/>
      <c r="AU117" s="90"/>
      <c r="AV117" s="90"/>
      <c r="AW117" s="90"/>
      <c r="AX117" s="90"/>
      <c r="AY117" s="90"/>
    </row>
    <row r="118" spans="1:51" x14ac:dyDescent="0.2">
      <c r="A118" s="90"/>
      <c r="B118" s="90"/>
      <c r="C118" s="90"/>
      <c r="D118" s="108"/>
      <c r="E118" s="108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0"/>
      <c r="AU118" s="90"/>
      <c r="AV118" s="90"/>
      <c r="AW118" s="90"/>
      <c r="AX118" s="90"/>
      <c r="AY118" s="90"/>
    </row>
    <row r="119" spans="1:51" x14ac:dyDescent="0.2">
      <c r="A119" s="90"/>
      <c r="B119" s="90"/>
      <c r="C119" s="90"/>
      <c r="D119" s="108"/>
      <c r="E119" s="108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0"/>
      <c r="AU119" s="90"/>
      <c r="AV119" s="90"/>
      <c r="AW119" s="90"/>
      <c r="AX119" s="90"/>
      <c r="AY119" s="90"/>
    </row>
    <row r="120" spans="1:51" x14ac:dyDescent="0.2">
      <c r="A120" s="90"/>
      <c r="B120" s="90"/>
      <c r="C120" s="90"/>
      <c r="D120" s="108"/>
      <c r="E120" s="108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0"/>
      <c r="AU120" s="90"/>
      <c r="AV120" s="90"/>
      <c r="AW120" s="90"/>
      <c r="AX120" s="90"/>
      <c r="AY120" s="90"/>
    </row>
    <row r="121" spans="1:51" x14ac:dyDescent="0.2">
      <c r="A121" s="90"/>
      <c r="B121" s="90"/>
      <c r="C121" s="90"/>
      <c r="D121" s="108"/>
      <c r="E121" s="108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  <c r="AT121" s="90"/>
      <c r="AU121" s="90"/>
      <c r="AV121" s="90"/>
      <c r="AW121" s="90"/>
      <c r="AX121" s="90"/>
      <c r="AY121" s="90"/>
    </row>
    <row r="122" spans="1:51" x14ac:dyDescent="0.2">
      <c r="A122" s="90"/>
      <c r="B122" s="90"/>
      <c r="C122" s="90"/>
      <c r="D122" s="108"/>
      <c r="E122" s="108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  <c r="AT122" s="90"/>
      <c r="AU122" s="90"/>
      <c r="AV122" s="90"/>
      <c r="AW122" s="90"/>
      <c r="AX122" s="90"/>
      <c r="AY122" s="90"/>
    </row>
    <row r="123" spans="1:51" x14ac:dyDescent="0.2">
      <c r="A123" s="90"/>
      <c r="B123" s="90"/>
      <c r="C123" s="90"/>
      <c r="D123" s="108"/>
      <c r="E123" s="108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</row>
    <row r="124" spans="1:51" x14ac:dyDescent="0.2">
      <c r="A124" s="90"/>
      <c r="B124" s="90"/>
      <c r="C124" s="90"/>
      <c r="D124" s="108"/>
      <c r="E124" s="108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</row>
    <row r="125" spans="1:51" x14ac:dyDescent="0.2">
      <c r="A125" s="90"/>
      <c r="B125" s="90"/>
      <c r="C125" s="90"/>
      <c r="D125" s="108"/>
      <c r="E125" s="108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</row>
    <row r="126" spans="1:51" x14ac:dyDescent="0.2">
      <c r="A126" s="90"/>
      <c r="B126" s="90"/>
      <c r="C126" s="90"/>
      <c r="D126" s="108"/>
      <c r="E126" s="108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  <c r="AT126" s="90"/>
      <c r="AU126" s="90"/>
      <c r="AV126" s="90"/>
      <c r="AW126" s="90"/>
      <c r="AX126" s="90"/>
      <c r="AY126" s="90"/>
    </row>
    <row r="127" spans="1:51" x14ac:dyDescent="0.2">
      <c r="A127" s="90"/>
      <c r="B127" s="90"/>
      <c r="C127" s="90"/>
      <c r="D127" s="108"/>
      <c r="E127" s="108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</row>
    <row r="128" spans="1:51" x14ac:dyDescent="0.2">
      <c r="A128" s="90"/>
      <c r="B128" s="90"/>
      <c r="C128" s="90"/>
      <c r="D128" s="108"/>
      <c r="E128" s="108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</row>
    <row r="129" spans="1:51" x14ac:dyDescent="0.2">
      <c r="A129" s="90"/>
      <c r="B129" s="90"/>
      <c r="C129" s="90"/>
      <c r="D129" s="108"/>
      <c r="E129" s="108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</row>
    <row r="130" spans="1:51" x14ac:dyDescent="0.2">
      <c r="A130" s="90"/>
      <c r="B130" s="90"/>
      <c r="C130" s="90"/>
      <c r="D130" s="108"/>
      <c r="E130" s="108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</row>
    <row r="131" spans="1:51" x14ac:dyDescent="0.2">
      <c r="A131" s="90"/>
      <c r="B131" s="90"/>
      <c r="C131" s="90"/>
      <c r="D131" s="108"/>
      <c r="E131" s="108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</row>
    <row r="132" spans="1:51" x14ac:dyDescent="0.2">
      <c r="A132" s="90"/>
      <c r="B132" s="90"/>
      <c r="C132" s="90"/>
      <c r="D132" s="108"/>
      <c r="E132" s="108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</row>
    <row r="133" spans="1:51" x14ac:dyDescent="0.2">
      <c r="A133" s="90"/>
      <c r="B133" s="90"/>
      <c r="C133" s="90"/>
      <c r="D133" s="108"/>
      <c r="E133" s="108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</row>
    <row r="134" spans="1:51" x14ac:dyDescent="0.2">
      <c r="A134" s="90"/>
      <c r="B134" s="90"/>
      <c r="C134" s="90"/>
      <c r="D134" s="108"/>
      <c r="E134" s="108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</row>
    <row r="135" spans="1:51" x14ac:dyDescent="0.2">
      <c r="A135" s="90"/>
      <c r="B135" s="90"/>
      <c r="C135" s="90"/>
      <c r="D135" s="108"/>
      <c r="E135" s="108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</row>
    <row r="136" spans="1:51" x14ac:dyDescent="0.2">
      <c r="A136" s="90"/>
      <c r="B136" s="90"/>
      <c r="C136" s="90"/>
      <c r="D136" s="108"/>
      <c r="E136" s="108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</row>
    <row r="137" spans="1:51" x14ac:dyDescent="0.2">
      <c r="A137" s="90"/>
      <c r="B137" s="90"/>
      <c r="C137" s="90"/>
      <c r="D137" s="108"/>
      <c r="E137" s="108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</row>
    <row r="138" spans="1:51" x14ac:dyDescent="0.2">
      <c r="A138" s="90"/>
      <c r="B138" s="90"/>
      <c r="C138" s="90"/>
      <c r="D138" s="108"/>
      <c r="E138" s="108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</row>
    <row r="139" spans="1:51" x14ac:dyDescent="0.2">
      <c r="A139" s="90"/>
      <c r="B139" s="90"/>
      <c r="C139" s="90"/>
      <c r="D139" s="108"/>
      <c r="E139" s="108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</row>
    <row r="140" spans="1:51" x14ac:dyDescent="0.2">
      <c r="A140" s="90"/>
      <c r="B140" s="90"/>
      <c r="C140" s="90"/>
      <c r="D140" s="108"/>
      <c r="E140" s="108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</row>
    <row r="141" spans="1:51" x14ac:dyDescent="0.2">
      <c r="A141" s="90"/>
      <c r="B141" s="90"/>
      <c r="C141" s="90"/>
      <c r="D141" s="108"/>
      <c r="E141" s="108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</row>
    <row r="142" spans="1:51" x14ac:dyDescent="0.2">
      <c r="A142" s="90"/>
      <c r="B142" s="90"/>
      <c r="C142" s="90"/>
      <c r="D142" s="108"/>
      <c r="E142" s="108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</row>
    <row r="143" spans="1:51" x14ac:dyDescent="0.2">
      <c r="A143" s="90"/>
      <c r="B143" s="90"/>
      <c r="C143" s="90"/>
      <c r="D143" s="108"/>
      <c r="E143" s="108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  <c r="AS143" s="90"/>
      <c r="AT143" s="90"/>
      <c r="AU143" s="90"/>
      <c r="AV143" s="90"/>
      <c r="AW143" s="90"/>
      <c r="AX143" s="90"/>
      <c r="AY143" s="90"/>
    </row>
    <row r="144" spans="1:51" x14ac:dyDescent="0.2">
      <c r="A144" s="90"/>
      <c r="B144" s="90"/>
      <c r="C144" s="90"/>
      <c r="D144" s="108"/>
      <c r="E144" s="108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  <c r="AT144" s="90"/>
      <c r="AU144" s="90"/>
      <c r="AV144" s="90"/>
      <c r="AW144" s="90"/>
      <c r="AX144" s="90"/>
      <c r="AY144" s="90"/>
    </row>
    <row r="145" spans="1:51" x14ac:dyDescent="0.2">
      <c r="A145" s="90"/>
      <c r="B145" s="90"/>
      <c r="C145" s="90"/>
      <c r="D145" s="108"/>
      <c r="E145" s="108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  <c r="AT145" s="90"/>
      <c r="AU145" s="90"/>
      <c r="AV145" s="90"/>
      <c r="AW145" s="90"/>
      <c r="AX145" s="90"/>
      <c r="AY145" s="90"/>
    </row>
    <row r="146" spans="1:51" x14ac:dyDescent="0.2">
      <c r="A146" s="90"/>
      <c r="B146" s="90"/>
      <c r="C146" s="90"/>
      <c r="D146" s="108"/>
      <c r="E146" s="108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90"/>
      <c r="AQ146" s="90"/>
      <c r="AR146" s="90"/>
      <c r="AS146" s="90"/>
      <c r="AT146" s="90"/>
      <c r="AU146" s="90"/>
      <c r="AV146" s="90"/>
      <c r="AW146" s="90"/>
      <c r="AX146" s="90"/>
      <c r="AY146" s="90"/>
    </row>
    <row r="147" spans="1:51" x14ac:dyDescent="0.2">
      <c r="A147" s="90"/>
      <c r="B147" s="90"/>
      <c r="C147" s="90"/>
      <c r="D147" s="108"/>
      <c r="E147" s="108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  <c r="AP147" s="90"/>
      <c r="AQ147" s="90"/>
      <c r="AR147" s="90"/>
      <c r="AS147" s="90"/>
      <c r="AT147" s="90"/>
      <c r="AU147" s="90"/>
      <c r="AV147" s="90"/>
      <c r="AW147" s="90"/>
      <c r="AX147" s="90"/>
      <c r="AY147" s="90"/>
    </row>
    <row r="148" spans="1:51" x14ac:dyDescent="0.2">
      <c r="A148" s="90"/>
      <c r="B148" s="90"/>
      <c r="C148" s="90"/>
      <c r="D148" s="108"/>
      <c r="E148" s="108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  <c r="AR148" s="90"/>
      <c r="AS148" s="90"/>
      <c r="AT148" s="90"/>
      <c r="AU148" s="90"/>
      <c r="AV148" s="90"/>
      <c r="AW148" s="90"/>
      <c r="AX148" s="90"/>
      <c r="AY148" s="90"/>
    </row>
    <row r="149" spans="1:51" x14ac:dyDescent="0.2">
      <c r="A149" s="90"/>
      <c r="B149" s="90"/>
      <c r="C149" s="90"/>
      <c r="D149" s="108"/>
      <c r="E149" s="108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0"/>
      <c r="AU149" s="90"/>
      <c r="AV149" s="90"/>
      <c r="AW149" s="90"/>
      <c r="AX149" s="90"/>
      <c r="AY149" s="90"/>
    </row>
    <row r="150" spans="1:51" x14ac:dyDescent="0.2">
      <c r="A150" s="90"/>
      <c r="B150" s="90"/>
      <c r="C150" s="90"/>
      <c r="D150" s="108"/>
      <c r="E150" s="108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0"/>
      <c r="AU150" s="90"/>
      <c r="AV150" s="90"/>
      <c r="AW150" s="90"/>
      <c r="AX150" s="90"/>
      <c r="AY150" s="90"/>
    </row>
    <row r="151" spans="1:51" x14ac:dyDescent="0.2">
      <c r="A151" s="90"/>
      <c r="B151" s="90"/>
      <c r="C151" s="90"/>
      <c r="D151" s="108"/>
      <c r="E151" s="108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0"/>
      <c r="AU151" s="90"/>
      <c r="AV151" s="90"/>
      <c r="AW151" s="90"/>
      <c r="AX151" s="90"/>
      <c r="AY151" s="90"/>
    </row>
    <row r="152" spans="1:51" x14ac:dyDescent="0.2">
      <c r="A152" s="90"/>
      <c r="B152" s="90"/>
      <c r="C152" s="90"/>
      <c r="D152" s="108"/>
      <c r="E152" s="108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0"/>
      <c r="AU152" s="90"/>
      <c r="AV152" s="90"/>
      <c r="AW152" s="90"/>
      <c r="AX152" s="90"/>
      <c r="AY152" s="90"/>
    </row>
    <row r="153" spans="1:51" x14ac:dyDescent="0.2">
      <c r="A153" s="90"/>
      <c r="B153" s="90"/>
      <c r="C153" s="90"/>
      <c r="D153" s="108"/>
      <c r="E153" s="108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0"/>
      <c r="AU153" s="90"/>
      <c r="AV153" s="90"/>
      <c r="AW153" s="90"/>
      <c r="AX153" s="90"/>
      <c r="AY153" s="90"/>
    </row>
    <row r="154" spans="1:51" x14ac:dyDescent="0.2">
      <c r="A154" s="90"/>
      <c r="B154" s="90"/>
      <c r="C154" s="90"/>
      <c r="D154" s="108"/>
      <c r="E154" s="108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0"/>
      <c r="AU154" s="90"/>
      <c r="AV154" s="90"/>
      <c r="AW154" s="90"/>
      <c r="AX154" s="90"/>
      <c r="AY154" s="90"/>
    </row>
    <row r="155" spans="1:51" x14ac:dyDescent="0.2">
      <c r="A155" s="90"/>
      <c r="B155" s="90"/>
      <c r="C155" s="90"/>
      <c r="D155" s="108"/>
      <c r="E155" s="108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0"/>
      <c r="AU155" s="90"/>
      <c r="AV155" s="90"/>
      <c r="AW155" s="90"/>
      <c r="AX155" s="90"/>
      <c r="AY155" s="90"/>
    </row>
    <row r="156" spans="1:51" x14ac:dyDescent="0.2">
      <c r="A156" s="90"/>
      <c r="B156" s="90"/>
      <c r="C156" s="90"/>
      <c r="D156" s="108"/>
      <c r="E156" s="108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0"/>
      <c r="AU156" s="90"/>
      <c r="AV156" s="90"/>
      <c r="AW156" s="90"/>
      <c r="AX156" s="90"/>
      <c r="AY156" s="90"/>
    </row>
    <row r="157" spans="1:51" x14ac:dyDescent="0.2">
      <c r="A157" s="90"/>
      <c r="B157" s="90"/>
      <c r="C157" s="90"/>
      <c r="D157" s="108"/>
      <c r="E157" s="108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  <c r="AT157" s="90"/>
      <c r="AU157" s="90"/>
      <c r="AV157" s="90"/>
      <c r="AW157" s="90"/>
      <c r="AX157" s="90"/>
      <c r="AY157" s="90"/>
    </row>
    <row r="158" spans="1:51" x14ac:dyDescent="0.2">
      <c r="A158" s="90"/>
      <c r="B158" s="90"/>
      <c r="C158" s="90"/>
      <c r="D158" s="108"/>
      <c r="E158" s="108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  <c r="AR158" s="90"/>
      <c r="AS158" s="90"/>
      <c r="AT158" s="90"/>
      <c r="AU158" s="90"/>
      <c r="AV158" s="90"/>
      <c r="AW158" s="90"/>
      <c r="AX158" s="90"/>
      <c r="AY158" s="90"/>
    </row>
    <row r="159" spans="1:51" x14ac:dyDescent="0.2">
      <c r="A159" s="90"/>
      <c r="B159" s="90"/>
      <c r="C159" s="90"/>
      <c r="D159" s="108"/>
      <c r="E159" s="108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  <c r="AT159" s="90"/>
      <c r="AU159" s="90"/>
      <c r="AV159" s="90"/>
      <c r="AW159" s="90"/>
      <c r="AX159" s="90"/>
      <c r="AY159" s="90"/>
    </row>
    <row r="160" spans="1:51" x14ac:dyDescent="0.2">
      <c r="A160" s="90"/>
      <c r="B160" s="90"/>
      <c r="C160" s="90"/>
      <c r="D160" s="108"/>
      <c r="E160" s="108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</row>
    <row r="161" spans="1:51" x14ac:dyDescent="0.2">
      <c r="A161" s="90"/>
      <c r="B161" s="90"/>
      <c r="C161" s="90"/>
      <c r="D161" s="108"/>
      <c r="E161" s="108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</row>
    <row r="162" spans="1:51" x14ac:dyDescent="0.2">
      <c r="A162" s="90"/>
      <c r="B162" s="90"/>
      <c r="C162" s="90"/>
      <c r="D162" s="108"/>
      <c r="E162" s="108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</row>
    <row r="163" spans="1:51" x14ac:dyDescent="0.2">
      <c r="A163" s="90"/>
      <c r="B163" s="90"/>
      <c r="C163" s="90"/>
      <c r="D163" s="108"/>
      <c r="E163" s="108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</row>
    <row r="164" spans="1:51" x14ac:dyDescent="0.2">
      <c r="A164" s="90"/>
      <c r="B164" s="90"/>
      <c r="C164" s="90"/>
      <c r="D164" s="108"/>
      <c r="E164" s="108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</row>
    <row r="165" spans="1:51" x14ac:dyDescent="0.2">
      <c r="A165" s="90"/>
      <c r="B165" s="90"/>
      <c r="C165" s="90"/>
      <c r="D165" s="108"/>
      <c r="E165" s="108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</row>
    <row r="166" spans="1:51" x14ac:dyDescent="0.2">
      <c r="A166" s="90"/>
      <c r="B166" s="90"/>
      <c r="C166" s="90"/>
      <c r="D166" s="108"/>
      <c r="E166" s="108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</row>
    <row r="167" spans="1:51" x14ac:dyDescent="0.2">
      <c r="A167" s="90"/>
      <c r="B167" s="90"/>
      <c r="C167" s="90"/>
      <c r="D167" s="108"/>
      <c r="E167" s="108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</row>
    <row r="168" spans="1:51" x14ac:dyDescent="0.2">
      <c r="A168" s="90"/>
      <c r="B168" s="90"/>
      <c r="C168" s="90"/>
      <c r="D168" s="108"/>
      <c r="E168" s="108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</row>
    <row r="169" spans="1:51" x14ac:dyDescent="0.2">
      <c r="A169" s="90"/>
      <c r="B169" s="90"/>
      <c r="C169" s="90"/>
      <c r="D169" s="108"/>
      <c r="E169" s="108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</row>
    <row r="170" spans="1:51" x14ac:dyDescent="0.2">
      <c r="A170" s="90"/>
      <c r="B170" s="90"/>
      <c r="C170" s="90"/>
      <c r="D170" s="108"/>
      <c r="E170" s="108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</row>
    <row r="171" spans="1:51" x14ac:dyDescent="0.2">
      <c r="A171" s="90"/>
      <c r="B171" s="90"/>
      <c r="C171" s="90"/>
      <c r="D171" s="108"/>
      <c r="E171" s="108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</row>
    <row r="172" spans="1:51" x14ac:dyDescent="0.2">
      <c r="A172" s="90"/>
      <c r="B172" s="90"/>
      <c r="C172" s="90"/>
      <c r="D172" s="108"/>
      <c r="E172" s="108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</row>
    <row r="173" spans="1:51" x14ac:dyDescent="0.2">
      <c r="A173" s="90"/>
      <c r="B173" s="90"/>
      <c r="C173" s="90"/>
      <c r="D173" s="108"/>
      <c r="E173" s="108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</row>
    <row r="174" spans="1:51" x14ac:dyDescent="0.2">
      <c r="A174" s="90"/>
      <c r="B174" s="90"/>
      <c r="C174" s="90"/>
      <c r="D174" s="108"/>
      <c r="E174" s="108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</row>
    <row r="175" spans="1:51" x14ac:dyDescent="0.2">
      <c r="A175" s="90"/>
      <c r="B175" s="90"/>
      <c r="C175" s="90"/>
      <c r="D175" s="108"/>
      <c r="E175" s="108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</row>
    <row r="176" spans="1:51" x14ac:dyDescent="0.2">
      <c r="A176" s="90"/>
      <c r="B176" s="90"/>
      <c r="C176" s="90"/>
      <c r="D176" s="108"/>
      <c r="E176" s="108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</row>
    <row r="177" spans="1:51" x14ac:dyDescent="0.2">
      <c r="A177" s="90"/>
      <c r="B177" s="90"/>
      <c r="C177" s="90"/>
      <c r="D177" s="108"/>
      <c r="E177" s="108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</row>
    <row r="178" spans="1:51" x14ac:dyDescent="0.2">
      <c r="A178" s="90"/>
      <c r="B178" s="90"/>
      <c r="C178" s="90"/>
      <c r="D178" s="108"/>
      <c r="E178" s="108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</row>
    <row r="179" spans="1:51" x14ac:dyDescent="0.2">
      <c r="A179" s="90"/>
      <c r="B179" s="90"/>
      <c r="C179" s="90"/>
      <c r="D179" s="108"/>
      <c r="E179" s="108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</row>
    <row r="180" spans="1:51" x14ac:dyDescent="0.2">
      <c r="A180" s="90"/>
      <c r="B180" s="90"/>
      <c r="C180" s="90"/>
      <c r="D180" s="108"/>
      <c r="E180" s="108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0"/>
      <c r="AP180" s="90"/>
      <c r="AQ180" s="90"/>
      <c r="AR180" s="90"/>
      <c r="AS180" s="90"/>
      <c r="AT180" s="90"/>
      <c r="AU180" s="90"/>
      <c r="AV180" s="90"/>
      <c r="AW180" s="90"/>
      <c r="AX180" s="90"/>
      <c r="AY180" s="90"/>
    </row>
    <row r="181" spans="1:51" x14ac:dyDescent="0.2">
      <c r="A181" s="90"/>
      <c r="B181" s="90"/>
      <c r="C181" s="90"/>
      <c r="D181" s="108"/>
      <c r="E181" s="108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90"/>
      <c r="AQ181" s="90"/>
      <c r="AR181" s="90"/>
      <c r="AS181" s="90"/>
      <c r="AT181" s="90"/>
      <c r="AU181" s="90"/>
      <c r="AV181" s="90"/>
      <c r="AW181" s="90"/>
      <c r="AX181" s="90"/>
      <c r="AY181" s="90"/>
    </row>
    <row r="182" spans="1:51" x14ac:dyDescent="0.2">
      <c r="A182" s="90"/>
      <c r="B182" s="90"/>
      <c r="C182" s="90"/>
      <c r="D182" s="108"/>
      <c r="E182" s="108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</row>
    <row r="183" spans="1:51" x14ac:dyDescent="0.2">
      <c r="A183" s="90"/>
      <c r="B183" s="90"/>
      <c r="C183" s="90"/>
      <c r="D183" s="108"/>
      <c r="E183" s="108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</row>
    <row r="184" spans="1:51" x14ac:dyDescent="0.2">
      <c r="A184" s="90"/>
      <c r="B184" s="90"/>
      <c r="C184" s="90"/>
      <c r="D184" s="108"/>
      <c r="E184" s="108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</row>
    <row r="185" spans="1:51" x14ac:dyDescent="0.2">
      <c r="A185" s="90"/>
      <c r="B185" s="90"/>
      <c r="C185" s="90"/>
      <c r="D185" s="108"/>
      <c r="E185" s="108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</row>
    <row r="186" spans="1:51" x14ac:dyDescent="0.2">
      <c r="A186" s="90"/>
      <c r="B186" s="90"/>
      <c r="C186" s="90"/>
      <c r="D186" s="108"/>
      <c r="E186" s="108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</row>
    <row r="187" spans="1:51" x14ac:dyDescent="0.2">
      <c r="A187" s="90"/>
      <c r="B187" s="90"/>
      <c r="C187" s="90"/>
      <c r="D187" s="108"/>
      <c r="E187" s="108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</row>
    <row r="188" spans="1:51" x14ac:dyDescent="0.2">
      <c r="A188" s="90"/>
      <c r="B188" s="90"/>
      <c r="C188" s="90"/>
      <c r="D188" s="108"/>
      <c r="E188" s="108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</row>
    <row r="189" spans="1:51" x14ac:dyDescent="0.2">
      <c r="A189" s="90"/>
      <c r="B189" s="90"/>
      <c r="C189" s="90"/>
      <c r="D189" s="108"/>
      <c r="E189" s="108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</row>
    <row r="190" spans="1:51" x14ac:dyDescent="0.2">
      <c r="A190" s="90"/>
      <c r="B190" s="90"/>
      <c r="C190" s="90"/>
      <c r="D190" s="108"/>
      <c r="E190" s="108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</row>
    <row r="191" spans="1:51" x14ac:dyDescent="0.2">
      <c r="A191" s="90"/>
      <c r="B191" s="90"/>
      <c r="C191" s="90"/>
      <c r="D191" s="108"/>
      <c r="E191" s="108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</row>
    <row r="192" spans="1:51" x14ac:dyDescent="0.2">
      <c r="A192" s="90"/>
      <c r="B192" s="90"/>
      <c r="C192" s="90"/>
      <c r="D192" s="108"/>
      <c r="E192" s="108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</row>
    <row r="193" spans="1:51" x14ac:dyDescent="0.2">
      <c r="A193" s="90"/>
      <c r="B193" s="90"/>
      <c r="C193" s="90"/>
      <c r="D193" s="108"/>
      <c r="E193" s="108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</row>
    <row r="194" spans="1:51" x14ac:dyDescent="0.2">
      <c r="A194" s="90"/>
      <c r="B194" s="90"/>
      <c r="C194" s="90"/>
      <c r="D194" s="108"/>
      <c r="E194" s="108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</row>
    <row r="195" spans="1:51" x14ac:dyDescent="0.2">
      <c r="A195" s="90"/>
      <c r="B195" s="90"/>
      <c r="C195" s="90"/>
      <c r="D195" s="108"/>
      <c r="E195" s="108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</row>
    <row r="196" spans="1:51" x14ac:dyDescent="0.2">
      <c r="A196" s="90"/>
      <c r="B196" s="90"/>
      <c r="C196" s="90"/>
      <c r="D196" s="108"/>
      <c r="E196" s="108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0"/>
      <c r="AY196" s="90"/>
    </row>
    <row r="197" spans="1:51" x14ac:dyDescent="0.2">
      <c r="A197" s="90"/>
      <c r="B197" s="90"/>
      <c r="C197" s="90"/>
      <c r="D197" s="108"/>
      <c r="E197" s="108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</row>
    <row r="198" spans="1:51" x14ac:dyDescent="0.2">
      <c r="A198" s="90"/>
      <c r="B198" s="90"/>
      <c r="C198" s="90"/>
      <c r="D198" s="108"/>
      <c r="E198" s="108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</row>
    <row r="199" spans="1:51" x14ac:dyDescent="0.2">
      <c r="A199" s="90"/>
      <c r="B199" s="90"/>
      <c r="C199" s="90"/>
      <c r="D199" s="108"/>
      <c r="E199" s="108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</row>
    <row r="200" spans="1:51" x14ac:dyDescent="0.2">
      <c r="A200" s="90"/>
      <c r="B200" s="90"/>
      <c r="C200" s="90"/>
      <c r="D200" s="108"/>
      <c r="E200" s="108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</row>
    <row r="201" spans="1:51" x14ac:dyDescent="0.2">
      <c r="A201" s="90"/>
      <c r="B201" s="90"/>
      <c r="C201" s="90"/>
      <c r="D201" s="108"/>
      <c r="E201" s="108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</row>
    <row r="202" spans="1:51" x14ac:dyDescent="0.2">
      <c r="A202" s="90"/>
      <c r="B202" s="90"/>
      <c r="C202" s="90"/>
      <c r="D202" s="108"/>
      <c r="E202" s="108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  <c r="AM202" s="90"/>
      <c r="AN202" s="90"/>
      <c r="AO202" s="90"/>
      <c r="AP202" s="90"/>
      <c r="AQ202" s="90"/>
      <c r="AR202" s="90"/>
      <c r="AS202" s="90"/>
      <c r="AT202" s="90"/>
      <c r="AU202" s="90"/>
      <c r="AV202" s="90"/>
      <c r="AW202" s="90"/>
      <c r="AX202" s="90"/>
      <c r="AY202" s="90"/>
    </row>
    <row r="203" spans="1:51" x14ac:dyDescent="0.2">
      <c r="A203" s="90"/>
      <c r="B203" s="90"/>
      <c r="C203" s="90"/>
      <c r="D203" s="108"/>
      <c r="E203" s="108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  <c r="AP203" s="90"/>
      <c r="AQ203" s="90"/>
      <c r="AR203" s="90"/>
      <c r="AS203" s="90"/>
      <c r="AT203" s="90"/>
      <c r="AU203" s="90"/>
      <c r="AV203" s="90"/>
      <c r="AW203" s="90"/>
      <c r="AX203" s="90"/>
      <c r="AY203" s="90"/>
    </row>
    <row r="204" spans="1:51" x14ac:dyDescent="0.2">
      <c r="A204" s="90"/>
      <c r="B204" s="90"/>
      <c r="C204" s="90"/>
      <c r="D204" s="108"/>
      <c r="E204" s="108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  <c r="AL204" s="90"/>
      <c r="AM204" s="90"/>
      <c r="AN204" s="90"/>
      <c r="AO204" s="90"/>
      <c r="AP204" s="90"/>
      <c r="AQ204" s="90"/>
      <c r="AR204" s="90"/>
      <c r="AS204" s="90"/>
      <c r="AT204" s="90"/>
      <c r="AU204" s="90"/>
      <c r="AV204" s="90"/>
      <c r="AW204" s="90"/>
      <c r="AX204" s="90"/>
      <c r="AY204" s="90"/>
    </row>
    <row r="205" spans="1:51" x14ac:dyDescent="0.2">
      <c r="A205" s="90"/>
      <c r="B205" s="90"/>
      <c r="C205" s="90"/>
      <c r="D205" s="108"/>
      <c r="E205" s="108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  <c r="AO205" s="90"/>
      <c r="AP205" s="90"/>
      <c r="AQ205" s="90"/>
      <c r="AR205" s="90"/>
      <c r="AS205" s="90"/>
      <c r="AT205" s="90"/>
      <c r="AU205" s="90"/>
      <c r="AV205" s="90"/>
      <c r="AW205" s="90"/>
      <c r="AX205" s="90"/>
      <c r="AY205" s="90"/>
    </row>
    <row r="206" spans="1:51" x14ac:dyDescent="0.2">
      <c r="A206" s="90"/>
      <c r="B206" s="90"/>
      <c r="C206" s="90"/>
      <c r="D206" s="108"/>
      <c r="E206" s="108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  <c r="AL206" s="90"/>
      <c r="AM206" s="90"/>
      <c r="AN206" s="90"/>
      <c r="AO206" s="90"/>
      <c r="AP206" s="90"/>
      <c r="AQ206" s="90"/>
      <c r="AR206" s="90"/>
      <c r="AS206" s="90"/>
      <c r="AT206" s="90"/>
      <c r="AU206" s="90"/>
      <c r="AV206" s="90"/>
      <c r="AW206" s="90"/>
      <c r="AX206" s="90"/>
      <c r="AY206" s="90"/>
    </row>
    <row r="207" spans="1:51" x14ac:dyDescent="0.2">
      <c r="A207" s="90"/>
      <c r="B207" s="90"/>
      <c r="C207" s="90"/>
      <c r="D207" s="108"/>
      <c r="E207" s="108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  <c r="AP207" s="90"/>
      <c r="AQ207" s="90"/>
      <c r="AR207" s="90"/>
      <c r="AS207" s="90"/>
      <c r="AT207" s="90"/>
      <c r="AU207" s="90"/>
      <c r="AV207" s="90"/>
      <c r="AW207" s="90"/>
      <c r="AX207" s="90"/>
      <c r="AY207" s="90"/>
    </row>
    <row r="208" spans="1:51" x14ac:dyDescent="0.2">
      <c r="A208" s="90"/>
      <c r="B208" s="90"/>
      <c r="C208" s="90"/>
      <c r="D208" s="108"/>
      <c r="E208" s="108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  <c r="AM208" s="90"/>
      <c r="AN208" s="90"/>
      <c r="AO208" s="90"/>
      <c r="AP208" s="90"/>
      <c r="AQ208" s="90"/>
      <c r="AR208" s="90"/>
      <c r="AS208" s="90"/>
      <c r="AT208" s="90"/>
      <c r="AU208" s="90"/>
      <c r="AV208" s="90"/>
      <c r="AW208" s="90"/>
      <c r="AX208" s="90"/>
      <c r="AY208" s="90"/>
    </row>
    <row r="209" spans="1:51" x14ac:dyDescent="0.2">
      <c r="A209" s="90"/>
      <c r="B209" s="90"/>
      <c r="C209" s="90"/>
      <c r="D209" s="108"/>
      <c r="E209" s="108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  <c r="AP209" s="90"/>
      <c r="AQ209" s="90"/>
      <c r="AR209" s="90"/>
      <c r="AS209" s="90"/>
      <c r="AT209" s="90"/>
      <c r="AU209" s="90"/>
      <c r="AV209" s="90"/>
      <c r="AW209" s="90"/>
      <c r="AX209" s="90"/>
      <c r="AY209" s="90"/>
    </row>
    <row r="210" spans="1:51" x14ac:dyDescent="0.2">
      <c r="A210" s="90"/>
      <c r="B210" s="90"/>
      <c r="C210" s="90"/>
      <c r="D210" s="108"/>
      <c r="E210" s="108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0"/>
      <c r="AN210" s="90"/>
      <c r="AO210" s="90"/>
      <c r="AP210" s="90"/>
      <c r="AQ210" s="90"/>
      <c r="AR210" s="90"/>
      <c r="AS210" s="90"/>
      <c r="AT210" s="90"/>
      <c r="AU210" s="90"/>
      <c r="AV210" s="90"/>
      <c r="AW210" s="90"/>
      <c r="AX210" s="90"/>
      <c r="AY210" s="90"/>
    </row>
    <row r="211" spans="1:51" x14ac:dyDescent="0.2">
      <c r="A211" s="90"/>
      <c r="B211" s="90"/>
      <c r="C211" s="90"/>
      <c r="D211" s="108"/>
      <c r="E211" s="108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  <c r="AP211" s="90"/>
      <c r="AQ211" s="90"/>
      <c r="AR211" s="90"/>
      <c r="AS211" s="90"/>
      <c r="AT211" s="90"/>
      <c r="AU211" s="90"/>
      <c r="AV211" s="90"/>
      <c r="AW211" s="90"/>
      <c r="AX211" s="90"/>
      <c r="AY211" s="90"/>
    </row>
    <row r="212" spans="1:51" x14ac:dyDescent="0.2">
      <c r="A212" s="90"/>
      <c r="B212" s="90"/>
      <c r="C212" s="90"/>
      <c r="D212" s="108"/>
      <c r="E212" s="108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0"/>
      <c r="AO212" s="90"/>
      <c r="AP212" s="90"/>
      <c r="AQ212" s="90"/>
      <c r="AR212" s="90"/>
      <c r="AS212" s="90"/>
      <c r="AT212" s="90"/>
      <c r="AU212" s="90"/>
      <c r="AV212" s="90"/>
      <c r="AW212" s="90"/>
      <c r="AX212" s="90"/>
      <c r="AY212" s="90"/>
    </row>
    <row r="213" spans="1:51" x14ac:dyDescent="0.2">
      <c r="A213" s="90"/>
      <c r="B213" s="90"/>
      <c r="C213" s="90"/>
      <c r="D213" s="108"/>
      <c r="E213" s="108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  <c r="AP213" s="90"/>
      <c r="AQ213" s="90"/>
      <c r="AR213" s="90"/>
      <c r="AS213" s="90"/>
      <c r="AT213" s="90"/>
      <c r="AU213" s="90"/>
      <c r="AV213" s="90"/>
      <c r="AW213" s="90"/>
      <c r="AX213" s="90"/>
      <c r="AY213" s="90"/>
    </row>
    <row r="214" spans="1:51" x14ac:dyDescent="0.2">
      <c r="A214" s="90"/>
      <c r="B214" s="90"/>
      <c r="C214" s="90"/>
      <c r="D214" s="108"/>
      <c r="E214" s="108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90"/>
      <c r="AO214" s="90"/>
      <c r="AP214" s="90"/>
      <c r="AQ214" s="90"/>
      <c r="AR214" s="90"/>
      <c r="AS214" s="90"/>
      <c r="AT214" s="90"/>
      <c r="AU214" s="90"/>
      <c r="AV214" s="90"/>
      <c r="AW214" s="90"/>
      <c r="AX214" s="90"/>
      <c r="AY214" s="90"/>
    </row>
    <row r="215" spans="1:51" x14ac:dyDescent="0.2">
      <c r="A215" s="90"/>
      <c r="B215" s="90"/>
      <c r="C215" s="90"/>
      <c r="D215" s="108"/>
      <c r="E215" s="108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  <c r="AO215" s="90"/>
      <c r="AP215" s="90"/>
      <c r="AQ215" s="90"/>
      <c r="AR215" s="90"/>
      <c r="AS215" s="90"/>
      <c r="AT215" s="90"/>
      <c r="AU215" s="90"/>
      <c r="AV215" s="90"/>
      <c r="AW215" s="90"/>
      <c r="AX215" s="90"/>
      <c r="AY215" s="90"/>
    </row>
    <row r="216" spans="1:51" x14ac:dyDescent="0.2">
      <c r="A216" s="90"/>
      <c r="B216" s="90"/>
      <c r="C216" s="90"/>
      <c r="D216" s="108"/>
      <c r="E216" s="108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0"/>
      <c r="AP216" s="90"/>
      <c r="AQ216" s="90"/>
      <c r="AR216" s="90"/>
      <c r="AS216" s="90"/>
      <c r="AT216" s="90"/>
      <c r="AU216" s="90"/>
      <c r="AV216" s="90"/>
      <c r="AW216" s="90"/>
      <c r="AX216" s="90"/>
      <c r="AY216" s="90"/>
    </row>
    <row r="217" spans="1:51" x14ac:dyDescent="0.2">
      <c r="A217" s="90"/>
      <c r="B217" s="90"/>
      <c r="C217" s="90"/>
      <c r="D217" s="108"/>
      <c r="E217" s="108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  <c r="AP217" s="90"/>
      <c r="AQ217" s="90"/>
      <c r="AR217" s="90"/>
      <c r="AS217" s="90"/>
      <c r="AT217" s="90"/>
      <c r="AU217" s="90"/>
      <c r="AV217" s="90"/>
      <c r="AW217" s="90"/>
      <c r="AX217" s="90"/>
      <c r="AY217" s="90"/>
    </row>
    <row r="218" spans="1:51" x14ac:dyDescent="0.2">
      <c r="A218" s="90"/>
      <c r="B218" s="90"/>
      <c r="C218" s="90"/>
      <c r="D218" s="108"/>
      <c r="E218" s="108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90"/>
      <c r="AS218" s="90"/>
      <c r="AT218" s="90"/>
      <c r="AU218" s="90"/>
      <c r="AV218" s="90"/>
      <c r="AW218" s="90"/>
      <c r="AX218" s="90"/>
      <c r="AY218" s="90"/>
    </row>
    <row r="219" spans="1:51" x14ac:dyDescent="0.2">
      <c r="A219" s="90"/>
      <c r="B219" s="90"/>
      <c r="C219" s="90"/>
      <c r="D219" s="108"/>
      <c r="E219" s="108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  <c r="AP219" s="90"/>
      <c r="AQ219" s="90"/>
      <c r="AR219" s="90"/>
      <c r="AS219" s="90"/>
      <c r="AT219" s="90"/>
      <c r="AU219" s="90"/>
      <c r="AV219" s="90"/>
      <c r="AW219" s="90"/>
      <c r="AX219" s="90"/>
      <c r="AY219" s="90"/>
    </row>
    <row r="220" spans="1:51" x14ac:dyDescent="0.2">
      <c r="A220" s="90"/>
      <c r="B220" s="90"/>
      <c r="C220" s="90"/>
      <c r="D220" s="108"/>
      <c r="E220" s="108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0"/>
      <c r="AP220" s="90"/>
      <c r="AQ220" s="90"/>
      <c r="AR220" s="90"/>
      <c r="AS220" s="90"/>
      <c r="AT220" s="90"/>
      <c r="AU220" s="90"/>
      <c r="AV220" s="90"/>
      <c r="AW220" s="90"/>
      <c r="AX220" s="90"/>
      <c r="AY220" s="90"/>
    </row>
    <row r="221" spans="1:51" x14ac:dyDescent="0.2">
      <c r="A221" s="90"/>
      <c r="B221" s="90"/>
      <c r="C221" s="90"/>
      <c r="D221" s="108"/>
      <c r="E221" s="108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  <c r="AT221" s="90"/>
      <c r="AU221" s="90"/>
      <c r="AV221" s="90"/>
      <c r="AW221" s="90"/>
      <c r="AX221" s="90"/>
      <c r="AY221" s="90"/>
    </row>
    <row r="222" spans="1:51" x14ac:dyDescent="0.2">
      <c r="A222" s="90"/>
      <c r="B222" s="90"/>
      <c r="C222" s="90"/>
      <c r="D222" s="108"/>
      <c r="E222" s="108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0"/>
      <c r="AP222" s="90"/>
      <c r="AQ222" s="90"/>
      <c r="AR222" s="90"/>
      <c r="AS222" s="90"/>
      <c r="AT222" s="90"/>
      <c r="AU222" s="90"/>
      <c r="AV222" s="90"/>
      <c r="AW222" s="90"/>
      <c r="AX222" s="90"/>
      <c r="AY222" s="90"/>
    </row>
    <row r="223" spans="1:51" x14ac:dyDescent="0.2">
      <c r="A223" s="90"/>
      <c r="B223" s="90"/>
      <c r="C223" s="90"/>
      <c r="D223" s="108"/>
      <c r="E223" s="108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0"/>
      <c r="AP223" s="90"/>
      <c r="AQ223" s="90"/>
      <c r="AR223" s="90"/>
      <c r="AS223" s="90"/>
      <c r="AT223" s="90"/>
      <c r="AU223" s="90"/>
      <c r="AV223" s="90"/>
      <c r="AW223" s="90"/>
      <c r="AX223" s="90"/>
      <c r="AY223" s="90"/>
    </row>
    <row r="224" spans="1:51" x14ac:dyDescent="0.2">
      <c r="A224" s="90"/>
      <c r="B224" s="90"/>
      <c r="C224" s="90"/>
      <c r="D224" s="108"/>
      <c r="E224" s="108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0"/>
      <c r="AP224" s="90"/>
      <c r="AQ224" s="90"/>
      <c r="AR224" s="90"/>
      <c r="AS224" s="90"/>
      <c r="AT224" s="90"/>
      <c r="AU224" s="90"/>
      <c r="AV224" s="90"/>
      <c r="AW224" s="90"/>
      <c r="AX224" s="90"/>
      <c r="AY224" s="90"/>
    </row>
    <row r="225" spans="1:51" x14ac:dyDescent="0.2">
      <c r="A225" s="90"/>
      <c r="B225" s="90"/>
      <c r="C225" s="90"/>
      <c r="D225" s="108"/>
      <c r="E225" s="108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0"/>
      <c r="AP225" s="90"/>
      <c r="AQ225" s="90"/>
      <c r="AR225" s="90"/>
      <c r="AS225" s="90"/>
      <c r="AT225" s="90"/>
      <c r="AU225" s="90"/>
      <c r="AV225" s="90"/>
      <c r="AW225" s="90"/>
      <c r="AX225" s="90"/>
      <c r="AY225" s="90"/>
    </row>
    <row r="226" spans="1:51" x14ac:dyDescent="0.2">
      <c r="A226" s="90"/>
      <c r="B226" s="90"/>
      <c r="C226" s="90"/>
      <c r="D226" s="108"/>
      <c r="E226" s="108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0"/>
      <c r="AP226" s="90"/>
      <c r="AQ226" s="90"/>
      <c r="AR226" s="90"/>
      <c r="AS226" s="90"/>
      <c r="AT226" s="90"/>
      <c r="AU226" s="90"/>
      <c r="AV226" s="90"/>
      <c r="AW226" s="90"/>
      <c r="AX226" s="90"/>
      <c r="AY226" s="90"/>
    </row>
    <row r="227" spans="1:51" x14ac:dyDescent="0.2">
      <c r="A227" s="90"/>
      <c r="B227" s="90"/>
      <c r="C227" s="90"/>
      <c r="D227" s="108"/>
      <c r="E227" s="108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  <c r="AO227" s="90"/>
      <c r="AP227" s="90"/>
      <c r="AQ227" s="90"/>
      <c r="AR227" s="90"/>
      <c r="AS227" s="90"/>
      <c r="AT227" s="90"/>
      <c r="AU227" s="90"/>
      <c r="AV227" s="90"/>
      <c r="AW227" s="90"/>
      <c r="AX227" s="90"/>
      <c r="AY227" s="90"/>
    </row>
    <row r="228" spans="1:51" x14ac:dyDescent="0.2">
      <c r="A228" s="90"/>
      <c r="B228" s="90"/>
      <c r="C228" s="90"/>
      <c r="D228" s="108"/>
      <c r="E228" s="108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0"/>
      <c r="AP228" s="90"/>
      <c r="AQ228" s="90"/>
      <c r="AR228" s="90"/>
      <c r="AS228" s="90"/>
      <c r="AT228" s="90"/>
      <c r="AU228" s="90"/>
      <c r="AV228" s="90"/>
      <c r="AW228" s="90"/>
      <c r="AX228" s="90"/>
      <c r="AY228" s="90"/>
    </row>
    <row r="229" spans="1:51" x14ac:dyDescent="0.2">
      <c r="D229" s="73"/>
      <c r="E229" s="73"/>
    </row>
    <row r="230" spans="1:51" x14ac:dyDescent="0.2">
      <c r="D230" s="73"/>
      <c r="E230" s="73"/>
    </row>
    <row r="231" spans="1:51" x14ac:dyDescent="0.2">
      <c r="D231" s="73"/>
      <c r="E231" s="73"/>
    </row>
    <row r="232" spans="1:51" x14ac:dyDescent="0.2">
      <c r="D232" s="73"/>
      <c r="E232" s="73"/>
    </row>
    <row r="233" spans="1:51" x14ac:dyDescent="0.2">
      <c r="D233" s="73"/>
      <c r="E233" s="73"/>
    </row>
    <row r="234" spans="1:51" x14ac:dyDescent="0.2">
      <c r="D234" s="73"/>
      <c r="E234" s="73"/>
    </row>
    <row r="235" spans="1:51" x14ac:dyDescent="0.2">
      <c r="D235" s="73"/>
      <c r="E235" s="73"/>
    </row>
    <row r="236" spans="1:51" x14ac:dyDescent="0.2">
      <c r="D236" s="73"/>
      <c r="E236" s="73"/>
    </row>
    <row r="237" spans="1:51" x14ac:dyDescent="0.2">
      <c r="D237" s="73"/>
      <c r="E237" s="73"/>
    </row>
    <row r="238" spans="1:51" x14ac:dyDescent="0.2">
      <c r="D238" s="73"/>
      <c r="E238" s="73"/>
    </row>
    <row r="239" spans="1:51" x14ac:dyDescent="0.2">
      <c r="D239" s="73"/>
      <c r="E239" s="73"/>
    </row>
    <row r="240" spans="1:51" x14ac:dyDescent="0.2">
      <c r="D240" s="73"/>
      <c r="E240" s="73"/>
    </row>
    <row r="241" spans="4:5" x14ac:dyDescent="0.2">
      <c r="D241" s="73"/>
      <c r="E241" s="73"/>
    </row>
    <row r="242" spans="4:5" x14ac:dyDescent="0.2">
      <c r="D242" s="73"/>
      <c r="E242" s="73"/>
    </row>
    <row r="243" spans="4:5" x14ac:dyDescent="0.2">
      <c r="D243" s="73"/>
      <c r="E243" s="73"/>
    </row>
    <row r="244" spans="4:5" x14ac:dyDescent="0.2">
      <c r="D244" s="73"/>
      <c r="E244" s="73"/>
    </row>
    <row r="245" spans="4:5" x14ac:dyDescent="0.2">
      <c r="D245" s="73"/>
      <c r="E245" s="73"/>
    </row>
    <row r="246" spans="4:5" x14ac:dyDescent="0.2">
      <c r="D246" s="73"/>
      <c r="E246" s="73"/>
    </row>
    <row r="247" spans="4:5" x14ac:dyDescent="0.2">
      <c r="D247" s="73"/>
      <c r="E247" s="73"/>
    </row>
    <row r="248" spans="4:5" x14ac:dyDescent="0.2">
      <c r="D248" s="73"/>
      <c r="E248" s="73"/>
    </row>
    <row r="249" spans="4:5" x14ac:dyDescent="0.2">
      <c r="D249" s="73"/>
      <c r="E249" s="73"/>
    </row>
    <row r="250" spans="4:5" x14ac:dyDescent="0.2">
      <c r="D250" s="73"/>
      <c r="E250" s="73"/>
    </row>
    <row r="251" spans="4:5" x14ac:dyDescent="0.2">
      <c r="D251" s="73"/>
      <c r="E251" s="73"/>
    </row>
    <row r="252" spans="4:5" x14ac:dyDescent="0.2">
      <c r="D252" s="73"/>
      <c r="E252" s="73"/>
    </row>
    <row r="253" spans="4:5" x14ac:dyDescent="0.2">
      <c r="D253" s="73"/>
      <c r="E253" s="73"/>
    </row>
    <row r="254" spans="4:5" x14ac:dyDescent="0.2">
      <c r="D254" s="73"/>
      <c r="E254" s="73"/>
    </row>
    <row r="255" spans="4:5" x14ac:dyDescent="0.2">
      <c r="D255" s="73"/>
      <c r="E255" s="73"/>
    </row>
    <row r="256" spans="4:5" x14ac:dyDescent="0.2">
      <c r="D256" s="73"/>
      <c r="E256" s="73"/>
    </row>
    <row r="257" spans="4:5" x14ac:dyDescent="0.2">
      <c r="D257" s="73"/>
      <c r="E257" s="73"/>
    </row>
    <row r="258" spans="4:5" x14ac:dyDescent="0.2">
      <c r="D258" s="73"/>
      <c r="E258" s="73"/>
    </row>
    <row r="259" spans="4:5" x14ac:dyDescent="0.2">
      <c r="D259" s="73"/>
      <c r="E259" s="73"/>
    </row>
    <row r="260" spans="4:5" x14ac:dyDescent="0.2">
      <c r="D260" s="73"/>
      <c r="E260" s="73"/>
    </row>
    <row r="261" spans="4:5" x14ac:dyDescent="0.2">
      <c r="D261" s="73"/>
      <c r="E261" s="73"/>
    </row>
    <row r="262" spans="4:5" x14ac:dyDescent="0.2">
      <c r="D262" s="73"/>
      <c r="E262" s="73"/>
    </row>
    <row r="263" spans="4:5" x14ac:dyDescent="0.2">
      <c r="D263" s="73"/>
      <c r="E263" s="73"/>
    </row>
    <row r="264" spans="4:5" x14ac:dyDescent="0.2">
      <c r="D264" s="73"/>
      <c r="E264" s="73"/>
    </row>
    <row r="265" spans="4:5" x14ac:dyDescent="0.2">
      <c r="D265" s="73"/>
      <c r="E265" s="73"/>
    </row>
    <row r="266" spans="4:5" x14ac:dyDescent="0.2">
      <c r="D266" s="73"/>
      <c r="E266" s="73"/>
    </row>
    <row r="267" spans="4:5" x14ac:dyDescent="0.2">
      <c r="D267" s="73"/>
      <c r="E267" s="73"/>
    </row>
    <row r="268" spans="4:5" x14ac:dyDescent="0.2">
      <c r="D268" s="73"/>
      <c r="E268" s="73"/>
    </row>
    <row r="269" spans="4:5" x14ac:dyDescent="0.2">
      <c r="D269" s="73"/>
      <c r="E269" s="73"/>
    </row>
    <row r="270" spans="4:5" x14ac:dyDescent="0.2">
      <c r="D270" s="73"/>
      <c r="E270" s="73"/>
    </row>
    <row r="271" spans="4:5" x14ac:dyDescent="0.2">
      <c r="D271" s="73"/>
      <c r="E271" s="73"/>
    </row>
    <row r="272" spans="4:5" x14ac:dyDescent="0.2">
      <c r="D272" s="73"/>
      <c r="E272" s="73"/>
    </row>
    <row r="273" spans="4:5" x14ac:dyDescent="0.2">
      <c r="D273" s="73"/>
      <c r="E273" s="73"/>
    </row>
    <row r="274" spans="4:5" x14ac:dyDescent="0.2">
      <c r="D274" s="73"/>
      <c r="E274" s="73"/>
    </row>
    <row r="275" spans="4:5" x14ac:dyDescent="0.2">
      <c r="D275" s="73"/>
      <c r="E275" s="73"/>
    </row>
    <row r="276" spans="4:5" x14ac:dyDescent="0.2">
      <c r="D276" s="73"/>
      <c r="E276" s="73"/>
    </row>
    <row r="277" spans="4:5" x14ac:dyDescent="0.2">
      <c r="D277" s="73"/>
      <c r="E277" s="73"/>
    </row>
    <row r="278" spans="4:5" x14ac:dyDescent="0.2">
      <c r="D278" s="73"/>
      <c r="E278" s="73"/>
    </row>
    <row r="279" spans="4:5" x14ac:dyDescent="0.2">
      <c r="D279" s="73"/>
      <c r="E279" s="73"/>
    </row>
    <row r="280" spans="4:5" x14ac:dyDescent="0.2">
      <c r="D280" s="73"/>
      <c r="E280" s="73"/>
    </row>
    <row r="281" spans="4:5" x14ac:dyDescent="0.2">
      <c r="D281" s="73"/>
      <c r="E281" s="73"/>
    </row>
    <row r="282" spans="4:5" x14ac:dyDescent="0.2">
      <c r="D282" s="73"/>
      <c r="E282" s="73"/>
    </row>
    <row r="283" spans="4:5" x14ac:dyDescent="0.2">
      <c r="D283" s="73"/>
      <c r="E283" s="73"/>
    </row>
    <row r="284" spans="4:5" x14ac:dyDescent="0.2">
      <c r="D284" s="73"/>
      <c r="E284" s="73"/>
    </row>
    <row r="285" spans="4:5" x14ac:dyDescent="0.2">
      <c r="D285" s="73"/>
      <c r="E285" s="73"/>
    </row>
    <row r="286" spans="4:5" x14ac:dyDescent="0.2">
      <c r="D286" s="73"/>
      <c r="E286" s="73"/>
    </row>
    <row r="287" spans="4:5" x14ac:dyDescent="0.2">
      <c r="D287" s="73"/>
      <c r="E287" s="73"/>
    </row>
    <row r="288" spans="4:5" x14ac:dyDescent="0.2">
      <c r="D288" s="73"/>
      <c r="E288" s="73"/>
    </row>
    <row r="289" spans="4:5" x14ac:dyDescent="0.2">
      <c r="D289" s="73"/>
      <c r="E289" s="73"/>
    </row>
    <row r="290" spans="4:5" x14ac:dyDescent="0.2">
      <c r="D290" s="73"/>
      <c r="E290" s="73"/>
    </row>
    <row r="291" spans="4:5" x14ac:dyDescent="0.2">
      <c r="D291" s="73"/>
      <c r="E291" s="73"/>
    </row>
    <row r="292" spans="4:5" x14ac:dyDescent="0.2">
      <c r="D292" s="73"/>
      <c r="E292" s="73"/>
    </row>
    <row r="293" spans="4:5" x14ac:dyDescent="0.2">
      <c r="D293" s="73"/>
      <c r="E293" s="73"/>
    </row>
    <row r="294" spans="4:5" x14ac:dyDescent="0.2">
      <c r="D294" s="73"/>
      <c r="E294" s="73"/>
    </row>
    <row r="295" spans="4:5" x14ac:dyDescent="0.2">
      <c r="D295" s="73"/>
      <c r="E295" s="73"/>
    </row>
    <row r="296" spans="4:5" x14ac:dyDescent="0.2">
      <c r="D296" s="73"/>
      <c r="E296" s="73"/>
    </row>
    <row r="297" spans="4:5" x14ac:dyDescent="0.2">
      <c r="D297" s="73"/>
      <c r="E297" s="73"/>
    </row>
    <row r="298" spans="4:5" x14ac:dyDescent="0.2">
      <c r="D298" s="73"/>
      <c r="E298" s="73"/>
    </row>
    <row r="299" spans="4:5" x14ac:dyDescent="0.2">
      <c r="D299" s="73"/>
      <c r="E299" s="73"/>
    </row>
    <row r="300" spans="4:5" x14ac:dyDescent="0.2">
      <c r="D300" s="73"/>
      <c r="E300" s="73"/>
    </row>
    <row r="301" spans="4:5" x14ac:dyDescent="0.2">
      <c r="D301" s="73"/>
      <c r="E301" s="73"/>
    </row>
    <row r="302" spans="4:5" x14ac:dyDescent="0.2">
      <c r="D302" s="73"/>
      <c r="E302" s="73"/>
    </row>
    <row r="303" spans="4:5" x14ac:dyDescent="0.2">
      <c r="D303" s="73"/>
      <c r="E303" s="73"/>
    </row>
    <row r="304" spans="4:5" x14ac:dyDescent="0.2">
      <c r="D304" s="73"/>
      <c r="E304" s="73"/>
    </row>
    <row r="305" spans="4:5" x14ac:dyDescent="0.2">
      <c r="D305" s="73"/>
      <c r="E305" s="73"/>
    </row>
    <row r="306" spans="4:5" x14ac:dyDescent="0.2">
      <c r="D306" s="73"/>
      <c r="E306" s="73"/>
    </row>
    <row r="307" spans="4:5" x14ac:dyDescent="0.2">
      <c r="D307" s="73"/>
      <c r="E307" s="73"/>
    </row>
    <row r="308" spans="4:5" x14ac:dyDescent="0.2">
      <c r="D308" s="73"/>
      <c r="E308" s="73"/>
    </row>
    <row r="309" spans="4:5" x14ac:dyDescent="0.2">
      <c r="D309" s="73"/>
      <c r="E309" s="73"/>
    </row>
    <row r="310" spans="4:5" x14ac:dyDescent="0.2">
      <c r="D310" s="73"/>
      <c r="E310" s="73"/>
    </row>
    <row r="311" spans="4:5" x14ac:dyDescent="0.2">
      <c r="D311" s="73"/>
      <c r="E311" s="73"/>
    </row>
    <row r="312" spans="4:5" x14ac:dyDescent="0.2">
      <c r="D312" s="73"/>
      <c r="E312" s="73"/>
    </row>
    <row r="313" spans="4:5" x14ac:dyDescent="0.2">
      <c r="D313" s="73"/>
      <c r="E313" s="73"/>
    </row>
    <row r="314" spans="4:5" x14ac:dyDescent="0.2">
      <c r="D314" s="73"/>
      <c r="E314" s="73"/>
    </row>
    <row r="315" spans="4:5" x14ac:dyDescent="0.2">
      <c r="D315" s="73"/>
      <c r="E315" s="73"/>
    </row>
    <row r="316" spans="4:5" x14ac:dyDescent="0.2">
      <c r="D316" s="73"/>
      <c r="E316" s="73"/>
    </row>
    <row r="317" spans="4:5" x14ac:dyDescent="0.2">
      <c r="D317" s="73"/>
      <c r="E317" s="73"/>
    </row>
    <row r="318" spans="4:5" x14ac:dyDescent="0.2">
      <c r="D318" s="73"/>
      <c r="E318" s="73"/>
    </row>
    <row r="319" spans="4:5" x14ac:dyDescent="0.2">
      <c r="D319" s="73"/>
      <c r="E319" s="73"/>
    </row>
    <row r="320" spans="4:5" x14ac:dyDescent="0.2">
      <c r="D320" s="73"/>
      <c r="E320" s="73"/>
    </row>
    <row r="321" spans="4:5" x14ac:dyDescent="0.2">
      <c r="D321" s="73"/>
      <c r="E321" s="73"/>
    </row>
    <row r="322" spans="4:5" x14ac:dyDescent="0.2">
      <c r="D322" s="73"/>
      <c r="E322" s="73"/>
    </row>
    <row r="323" spans="4:5" x14ac:dyDescent="0.2">
      <c r="D323" s="73"/>
      <c r="E323" s="73"/>
    </row>
    <row r="324" spans="4:5" x14ac:dyDescent="0.2">
      <c r="D324" s="73"/>
      <c r="E324" s="73"/>
    </row>
    <row r="325" spans="4:5" x14ac:dyDescent="0.2">
      <c r="D325" s="73"/>
      <c r="E325" s="73"/>
    </row>
    <row r="326" spans="4:5" x14ac:dyDescent="0.2">
      <c r="D326" s="73"/>
      <c r="E326" s="73"/>
    </row>
    <row r="327" spans="4:5" x14ac:dyDescent="0.2">
      <c r="D327" s="73"/>
      <c r="E327" s="73"/>
    </row>
    <row r="328" spans="4:5" x14ac:dyDescent="0.2">
      <c r="D328" s="73"/>
      <c r="E328" s="73"/>
    </row>
    <row r="329" spans="4:5" x14ac:dyDescent="0.2">
      <c r="D329" s="73"/>
      <c r="E329" s="73"/>
    </row>
    <row r="330" spans="4:5" x14ac:dyDescent="0.2">
      <c r="D330" s="73"/>
      <c r="E330" s="73"/>
    </row>
    <row r="331" spans="4:5" x14ac:dyDescent="0.2">
      <c r="D331" s="73"/>
      <c r="E331" s="73"/>
    </row>
    <row r="332" spans="4:5" x14ac:dyDescent="0.2">
      <c r="D332" s="73"/>
      <c r="E332" s="73"/>
    </row>
    <row r="333" spans="4:5" x14ac:dyDescent="0.2">
      <c r="D333" s="73"/>
      <c r="E333" s="73"/>
    </row>
    <row r="334" spans="4:5" x14ac:dyDescent="0.2">
      <c r="D334" s="73"/>
      <c r="E334" s="73"/>
    </row>
    <row r="335" spans="4:5" x14ac:dyDescent="0.2">
      <c r="D335" s="73"/>
      <c r="E335" s="73"/>
    </row>
    <row r="336" spans="4:5" x14ac:dyDescent="0.2">
      <c r="D336" s="73"/>
      <c r="E336" s="73"/>
    </row>
    <row r="337" spans="4:5" x14ac:dyDescent="0.2">
      <c r="D337" s="73"/>
      <c r="E337" s="73"/>
    </row>
    <row r="338" spans="4:5" x14ac:dyDescent="0.2">
      <c r="D338" s="73"/>
      <c r="E338" s="73"/>
    </row>
    <row r="339" spans="4:5" x14ac:dyDescent="0.2">
      <c r="D339" s="73"/>
      <c r="E339" s="73"/>
    </row>
    <row r="340" spans="4:5" x14ac:dyDescent="0.2">
      <c r="D340" s="73"/>
      <c r="E340" s="73"/>
    </row>
    <row r="341" spans="4:5" x14ac:dyDescent="0.2">
      <c r="D341" s="73"/>
      <c r="E341" s="73"/>
    </row>
    <row r="342" spans="4:5" x14ac:dyDescent="0.2">
      <c r="D342" s="73"/>
      <c r="E342" s="73"/>
    </row>
    <row r="343" spans="4:5" x14ac:dyDescent="0.2">
      <c r="D343" s="73"/>
      <c r="E343" s="73"/>
    </row>
    <row r="344" spans="4:5" x14ac:dyDescent="0.2">
      <c r="D344" s="73"/>
      <c r="E344" s="73"/>
    </row>
    <row r="345" spans="4:5" x14ac:dyDescent="0.2">
      <c r="D345" s="73"/>
      <c r="E345" s="73"/>
    </row>
    <row r="346" spans="4:5" x14ac:dyDescent="0.2">
      <c r="D346" s="73"/>
      <c r="E346" s="73"/>
    </row>
    <row r="347" spans="4:5" x14ac:dyDescent="0.2">
      <c r="D347" s="73"/>
      <c r="E347" s="73"/>
    </row>
    <row r="348" spans="4:5" x14ac:dyDescent="0.2">
      <c r="D348" s="73"/>
      <c r="E348" s="73"/>
    </row>
    <row r="349" spans="4:5" x14ac:dyDescent="0.2">
      <c r="D349" s="73"/>
      <c r="E349" s="73"/>
    </row>
    <row r="350" spans="4:5" x14ac:dyDescent="0.2">
      <c r="D350" s="73"/>
      <c r="E350" s="73"/>
    </row>
    <row r="351" spans="4:5" x14ac:dyDescent="0.2">
      <c r="D351" s="73"/>
      <c r="E351" s="73"/>
    </row>
    <row r="352" spans="4:5" x14ac:dyDescent="0.2">
      <c r="D352" s="73"/>
      <c r="E352" s="73"/>
    </row>
    <row r="353" spans="4:5" x14ac:dyDescent="0.2">
      <c r="D353" s="73"/>
      <c r="E353" s="73"/>
    </row>
    <row r="354" spans="4:5" x14ac:dyDescent="0.2">
      <c r="D354" s="73"/>
      <c r="E354" s="73"/>
    </row>
    <row r="355" spans="4:5" x14ac:dyDescent="0.2">
      <c r="D355" s="73"/>
      <c r="E355" s="73"/>
    </row>
    <row r="356" spans="4:5" x14ac:dyDescent="0.2">
      <c r="D356" s="73"/>
      <c r="E356" s="73"/>
    </row>
    <row r="357" spans="4:5" x14ac:dyDescent="0.2">
      <c r="D357" s="73"/>
      <c r="E357" s="73"/>
    </row>
    <row r="358" spans="4:5" x14ac:dyDescent="0.2">
      <c r="D358" s="73"/>
      <c r="E358" s="73"/>
    </row>
    <row r="359" spans="4:5" x14ac:dyDescent="0.2">
      <c r="D359" s="73"/>
      <c r="E359" s="73"/>
    </row>
    <row r="360" spans="4:5" x14ac:dyDescent="0.2">
      <c r="D360" s="73"/>
      <c r="E360" s="73"/>
    </row>
    <row r="361" spans="4:5" x14ac:dyDescent="0.2">
      <c r="D361" s="73"/>
      <c r="E361" s="73"/>
    </row>
    <row r="362" spans="4:5" x14ac:dyDescent="0.2">
      <c r="D362" s="73"/>
      <c r="E362" s="73"/>
    </row>
    <row r="363" spans="4:5" x14ac:dyDescent="0.2">
      <c r="D363" s="73"/>
      <c r="E363" s="73"/>
    </row>
    <row r="364" spans="4:5" x14ac:dyDescent="0.2">
      <c r="D364" s="73"/>
      <c r="E364" s="73"/>
    </row>
    <row r="365" spans="4:5" x14ac:dyDescent="0.2">
      <c r="D365" s="73"/>
      <c r="E365" s="73"/>
    </row>
    <row r="366" spans="4:5" x14ac:dyDescent="0.2">
      <c r="D366" s="73"/>
      <c r="E366" s="73"/>
    </row>
    <row r="367" spans="4:5" x14ac:dyDescent="0.2">
      <c r="D367" s="73"/>
      <c r="E367" s="73"/>
    </row>
    <row r="368" spans="4:5" x14ac:dyDescent="0.2">
      <c r="D368" s="73"/>
      <c r="E368" s="73"/>
    </row>
    <row r="369" spans="4:5" x14ac:dyDescent="0.2">
      <c r="D369" s="73"/>
      <c r="E369" s="73"/>
    </row>
    <row r="370" spans="4:5" x14ac:dyDescent="0.2">
      <c r="D370" s="73"/>
      <c r="E370" s="73"/>
    </row>
    <row r="371" spans="4:5" x14ac:dyDescent="0.2">
      <c r="D371" s="73"/>
      <c r="E371" s="73"/>
    </row>
    <row r="372" spans="4:5" x14ac:dyDescent="0.2">
      <c r="D372" s="73"/>
      <c r="E372" s="73"/>
    </row>
    <row r="373" spans="4:5" x14ac:dyDescent="0.2">
      <c r="D373" s="73"/>
      <c r="E373" s="73"/>
    </row>
    <row r="374" spans="4:5" x14ac:dyDescent="0.2">
      <c r="D374" s="73"/>
      <c r="E374" s="73"/>
    </row>
    <row r="375" spans="4:5" x14ac:dyDescent="0.2">
      <c r="D375" s="73"/>
      <c r="E375" s="73"/>
    </row>
    <row r="376" spans="4:5" x14ac:dyDescent="0.2">
      <c r="D376" s="73"/>
      <c r="E376" s="73"/>
    </row>
    <row r="377" spans="4:5" x14ac:dyDescent="0.2">
      <c r="D377" s="73"/>
      <c r="E377" s="73"/>
    </row>
    <row r="378" spans="4:5" x14ac:dyDescent="0.2">
      <c r="D378" s="73"/>
      <c r="E378" s="73"/>
    </row>
    <row r="379" spans="4:5" x14ac:dyDescent="0.2">
      <c r="D379" s="73"/>
      <c r="E379" s="73"/>
    </row>
    <row r="380" spans="4:5" x14ac:dyDescent="0.2">
      <c r="D380" s="73"/>
      <c r="E380" s="73"/>
    </row>
    <row r="381" spans="4:5" x14ac:dyDescent="0.2">
      <c r="D381" s="73"/>
      <c r="E381" s="73"/>
    </row>
    <row r="382" spans="4:5" x14ac:dyDescent="0.2">
      <c r="D382" s="73"/>
      <c r="E382" s="73"/>
    </row>
    <row r="383" spans="4:5" x14ac:dyDescent="0.2">
      <c r="D383" s="73"/>
      <c r="E383" s="73"/>
    </row>
    <row r="384" spans="4:5" x14ac:dyDescent="0.2">
      <c r="D384" s="73"/>
      <c r="E384" s="73"/>
    </row>
    <row r="385" spans="4:5" x14ac:dyDescent="0.2">
      <c r="D385" s="73"/>
      <c r="E385" s="73"/>
    </row>
    <row r="386" spans="4:5" x14ac:dyDescent="0.2">
      <c r="D386" s="73"/>
      <c r="E386" s="73"/>
    </row>
    <row r="387" spans="4:5" x14ac:dyDescent="0.2">
      <c r="D387" s="73"/>
      <c r="E387" s="73"/>
    </row>
    <row r="388" spans="4:5" x14ac:dyDescent="0.2">
      <c r="D388" s="73"/>
      <c r="E388" s="73"/>
    </row>
    <row r="389" spans="4:5" x14ac:dyDescent="0.2">
      <c r="D389" s="73"/>
      <c r="E389" s="73"/>
    </row>
    <row r="390" spans="4:5" x14ac:dyDescent="0.2">
      <c r="D390" s="73"/>
      <c r="E390" s="73"/>
    </row>
    <row r="391" spans="4:5" x14ac:dyDescent="0.2">
      <c r="D391" s="73"/>
      <c r="E391" s="73"/>
    </row>
    <row r="392" spans="4:5" x14ac:dyDescent="0.2">
      <c r="D392" s="73"/>
      <c r="E392" s="73"/>
    </row>
    <row r="393" spans="4:5" x14ac:dyDescent="0.2">
      <c r="D393" s="73"/>
      <c r="E393" s="73"/>
    </row>
    <row r="394" spans="4:5" x14ac:dyDescent="0.2">
      <c r="D394" s="73"/>
      <c r="E394" s="73"/>
    </row>
    <row r="395" spans="4:5" x14ac:dyDescent="0.2">
      <c r="D395" s="73"/>
      <c r="E395" s="73"/>
    </row>
    <row r="396" spans="4:5" x14ac:dyDescent="0.2">
      <c r="D396" s="73"/>
      <c r="E396" s="73"/>
    </row>
    <row r="397" spans="4:5" x14ac:dyDescent="0.2">
      <c r="D397" s="73"/>
      <c r="E397" s="73"/>
    </row>
    <row r="398" spans="4:5" x14ac:dyDescent="0.2">
      <c r="D398" s="73"/>
      <c r="E398" s="73"/>
    </row>
    <row r="399" spans="4:5" x14ac:dyDescent="0.2">
      <c r="D399" s="73"/>
      <c r="E399" s="73"/>
    </row>
    <row r="400" spans="4:5" x14ac:dyDescent="0.2">
      <c r="D400" s="73"/>
      <c r="E400" s="73"/>
    </row>
    <row r="401" spans="4:5" x14ac:dyDescent="0.2">
      <c r="D401" s="73"/>
      <c r="E401" s="73"/>
    </row>
    <row r="402" spans="4:5" x14ac:dyDescent="0.2">
      <c r="D402" s="73"/>
      <c r="E402" s="73"/>
    </row>
    <row r="403" spans="4:5" x14ac:dyDescent="0.2">
      <c r="D403" s="73"/>
      <c r="E403" s="73"/>
    </row>
    <row r="404" spans="4:5" x14ac:dyDescent="0.2">
      <c r="D404" s="73"/>
      <c r="E404" s="73"/>
    </row>
    <row r="405" spans="4:5" x14ac:dyDescent="0.2">
      <c r="D405" s="73"/>
      <c r="E405" s="73"/>
    </row>
    <row r="406" spans="4:5" x14ac:dyDescent="0.2">
      <c r="D406" s="73"/>
      <c r="E406" s="73"/>
    </row>
    <row r="407" spans="4:5" x14ac:dyDescent="0.2">
      <c r="D407" s="73"/>
      <c r="E407" s="73"/>
    </row>
    <row r="408" spans="4:5" x14ac:dyDescent="0.2">
      <c r="D408" s="73"/>
      <c r="E408" s="73"/>
    </row>
    <row r="409" spans="4:5" x14ac:dyDescent="0.2">
      <c r="D409" s="73"/>
      <c r="E409" s="73"/>
    </row>
    <row r="410" spans="4:5" x14ac:dyDescent="0.2">
      <c r="D410" s="73"/>
      <c r="E410" s="73"/>
    </row>
    <row r="411" spans="4:5" x14ac:dyDescent="0.2">
      <c r="D411" s="73"/>
      <c r="E411" s="73"/>
    </row>
    <row r="412" spans="4:5" x14ac:dyDescent="0.2">
      <c r="D412" s="73"/>
      <c r="E412" s="73"/>
    </row>
    <row r="413" spans="4:5" x14ac:dyDescent="0.2">
      <c r="D413" s="73"/>
      <c r="E413" s="73"/>
    </row>
    <row r="414" spans="4:5" x14ac:dyDescent="0.2">
      <c r="D414" s="73"/>
      <c r="E414" s="73"/>
    </row>
    <row r="415" spans="4:5" x14ac:dyDescent="0.2">
      <c r="D415" s="73"/>
      <c r="E415" s="73"/>
    </row>
    <row r="416" spans="4:5" x14ac:dyDescent="0.2">
      <c r="D416" s="73"/>
      <c r="E416" s="73"/>
    </row>
    <row r="417" spans="4:5" x14ac:dyDescent="0.2">
      <c r="D417" s="73"/>
      <c r="E417" s="73"/>
    </row>
    <row r="418" spans="4:5" x14ac:dyDescent="0.2">
      <c r="D418" s="73"/>
      <c r="E418" s="73"/>
    </row>
    <row r="419" spans="4:5" x14ac:dyDescent="0.2">
      <c r="D419" s="73"/>
      <c r="E419" s="73"/>
    </row>
    <row r="420" spans="4:5" x14ac:dyDescent="0.2">
      <c r="D420" s="73"/>
      <c r="E420" s="73"/>
    </row>
    <row r="421" spans="4:5" x14ac:dyDescent="0.2">
      <c r="D421" s="73"/>
      <c r="E421" s="73"/>
    </row>
    <row r="422" spans="4:5" x14ac:dyDescent="0.2">
      <c r="D422" s="73"/>
      <c r="E422" s="73"/>
    </row>
    <row r="423" spans="4:5" x14ac:dyDescent="0.2">
      <c r="D423" s="73"/>
      <c r="E423" s="73"/>
    </row>
    <row r="424" spans="4:5" x14ac:dyDescent="0.2">
      <c r="D424" s="73"/>
      <c r="E424" s="73"/>
    </row>
    <row r="425" spans="4:5" x14ac:dyDescent="0.2">
      <c r="D425" s="73"/>
      <c r="E425" s="73"/>
    </row>
    <row r="426" spans="4:5" x14ac:dyDescent="0.2">
      <c r="D426" s="73"/>
      <c r="E426" s="73"/>
    </row>
    <row r="427" spans="4:5" x14ac:dyDescent="0.2">
      <c r="D427" s="73"/>
      <c r="E427" s="73"/>
    </row>
    <row r="428" spans="4:5" x14ac:dyDescent="0.2">
      <c r="D428" s="73"/>
      <c r="E428" s="73"/>
    </row>
    <row r="429" spans="4:5" x14ac:dyDescent="0.2">
      <c r="D429" s="73"/>
      <c r="E429" s="73"/>
    </row>
    <row r="430" spans="4:5" x14ac:dyDescent="0.2">
      <c r="D430" s="73"/>
      <c r="E430" s="73"/>
    </row>
    <row r="431" spans="4:5" x14ac:dyDescent="0.2">
      <c r="D431" s="73"/>
      <c r="E431" s="73"/>
    </row>
    <row r="432" spans="4:5" x14ac:dyDescent="0.2">
      <c r="D432" s="73"/>
      <c r="E432" s="73"/>
    </row>
    <row r="433" spans="4:5" x14ac:dyDescent="0.2">
      <c r="D433" s="73"/>
      <c r="E433" s="73"/>
    </row>
    <row r="434" spans="4:5" x14ac:dyDescent="0.2">
      <c r="D434" s="73"/>
      <c r="E434" s="73"/>
    </row>
    <row r="435" spans="4:5" x14ac:dyDescent="0.2">
      <c r="D435" s="73"/>
      <c r="E435" s="73"/>
    </row>
    <row r="436" spans="4:5" x14ac:dyDescent="0.2">
      <c r="D436" s="73"/>
      <c r="E436" s="73"/>
    </row>
    <row r="437" spans="4:5" x14ac:dyDescent="0.2">
      <c r="D437" s="73"/>
      <c r="E437" s="73"/>
    </row>
    <row r="438" spans="4:5" x14ac:dyDescent="0.2">
      <c r="D438" s="73"/>
      <c r="E438" s="73"/>
    </row>
    <row r="439" spans="4:5" x14ac:dyDescent="0.2">
      <c r="D439" s="73"/>
      <c r="E439" s="73"/>
    </row>
    <row r="440" spans="4:5" x14ac:dyDescent="0.2">
      <c r="D440" s="73"/>
      <c r="E440" s="73"/>
    </row>
    <row r="441" spans="4:5" x14ac:dyDescent="0.2">
      <c r="D441" s="73"/>
      <c r="E441" s="73"/>
    </row>
    <row r="442" spans="4:5" x14ac:dyDescent="0.2">
      <c r="D442" s="73"/>
      <c r="E442" s="73"/>
    </row>
    <row r="443" spans="4:5" x14ac:dyDescent="0.2">
      <c r="D443" s="73"/>
      <c r="E443" s="73"/>
    </row>
    <row r="444" spans="4:5" x14ac:dyDescent="0.2">
      <c r="D444" s="73"/>
      <c r="E444" s="73"/>
    </row>
    <row r="445" spans="4:5" x14ac:dyDescent="0.2">
      <c r="D445" s="73"/>
      <c r="E445" s="73"/>
    </row>
    <row r="446" spans="4:5" x14ac:dyDescent="0.2">
      <c r="D446" s="73"/>
      <c r="E446" s="73"/>
    </row>
    <row r="447" spans="4:5" x14ac:dyDescent="0.2">
      <c r="D447" s="73"/>
      <c r="E447" s="73"/>
    </row>
    <row r="448" spans="4:5" x14ac:dyDescent="0.2">
      <c r="D448" s="73"/>
      <c r="E448" s="73"/>
    </row>
    <row r="449" spans="4:5" x14ac:dyDescent="0.2">
      <c r="D449" s="73"/>
      <c r="E449" s="73"/>
    </row>
    <row r="450" spans="4:5" x14ac:dyDescent="0.2">
      <c r="D450" s="73"/>
      <c r="E450" s="73"/>
    </row>
    <row r="451" spans="4:5" x14ac:dyDescent="0.2">
      <c r="D451" s="73"/>
      <c r="E451" s="73"/>
    </row>
    <row r="452" spans="4:5" x14ac:dyDescent="0.2">
      <c r="D452" s="73"/>
      <c r="E452" s="73"/>
    </row>
    <row r="453" spans="4:5" x14ac:dyDescent="0.2">
      <c r="D453" s="73"/>
      <c r="E453" s="73"/>
    </row>
    <row r="454" spans="4:5" x14ac:dyDescent="0.2">
      <c r="D454" s="73"/>
      <c r="E454" s="73"/>
    </row>
    <row r="455" spans="4:5" x14ac:dyDescent="0.2">
      <c r="D455" s="73"/>
      <c r="E455" s="73"/>
    </row>
    <row r="456" spans="4:5" x14ac:dyDescent="0.2">
      <c r="D456" s="73"/>
      <c r="E456" s="73"/>
    </row>
    <row r="457" spans="4:5" x14ac:dyDescent="0.2">
      <c r="D457" s="73"/>
      <c r="E457" s="73"/>
    </row>
    <row r="458" spans="4:5" x14ac:dyDescent="0.2">
      <c r="D458" s="73"/>
      <c r="E458" s="73"/>
    </row>
    <row r="459" spans="4:5" x14ac:dyDescent="0.2">
      <c r="D459" s="73"/>
      <c r="E459" s="73"/>
    </row>
    <row r="460" spans="4:5" x14ac:dyDescent="0.2">
      <c r="D460" s="73"/>
      <c r="E460" s="73"/>
    </row>
    <row r="461" spans="4:5" x14ac:dyDescent="0.2">
      <c r="D461" s="73"/>
      <c r="E461" s="73"/>
    </row>
    <row r="462" spans="4:5" x14ac:dyDescent="0.2">
      <c r="D462" s="73"/>
      <c r="E462" s="73"/>
    </row>
    <row r="463" spans="4:5" x14ac:dyDescent="0.2">
      <c r="D463" s="73"/>
      <c r="E463" s="73"/>
    </row>
    <row r="464" spans="4:5" x14ac:dyDescent="0.2">
      <c r="D464" s="73"/>
      <c r="E464" s="73"/>
    </row>
    <row r="465" spans="4:5" x14ac:dyDescent="0.2">
      <c r="D465" s="73"/>
      <c r="E465" s="73"/>
    </row>
    <row r="466" spans="4:5" x14ac:dyDescent="0.2">
      <c r="D466" s="73"/>
      <c r="E466" s="73"/>
    </row>
    <row r="467" spans="4:5" x14ac:dyDescent="0.2">
      <c r="D467" s="73"/>
      <c r="E467" s="73"/>
    </row>
    <row r="468" spans="4:5" x14ac:dyDescent="0.2">
      <c r="D468" s="73"/>
      <c r="E468" s="73"/>
    </row>
    <row r="469" spans="4:5" x14ac:dyDescent="0.2">
      <c r="D469" s="73"/>
      <c r="E469" s="73"/>
    </row>
    <row r="470" spans="4:5" x14ac:dyDescent="0.2">
      <c r="D470" s="73"/>
      <c r="E470" s="73"/>
    </row>
    <row r="471" spans="4:5" x14ac:dyDescent="0.2">
      <c r="D471" s="73"/>
      <c r="E471" s="73"/>
    </row>
    <row r="472" spans="4:5" x14ac:dyDescent="0.2">
      <c r="D472" s="73"/>
      <c r="E472" s="73"/>
    </row>
    <row r="473" spans="4:5" x14ac:dyDescent="0.2">
      <c r="D473" s="73"/>
      <c r="E473" s="73"/>
    </row>
    <row r="474" spans="4:5" x14ac:dyDescent="0.2">
      <c r="D474" s="73"/>
      <c r="E474" s="73"/>
    </row>
    <row r="475" spans="4:5" x14ac:dyDescent="0.2">
      <c r="D475" s="73"/>
      <c r="E475" s="73"/>
    </row>
    <row r="476" spans="4:5" x14ac:dyDescent="0.2">
      <c r="D476" s="73"/>
      <c r="E476" s="73"/>
    </row>
    <row r="477" spans="4:5" x14ac:dyDescent="0.2">
      <c r="D477" s="73"/>
      <c r="E477" s="73"/>
    </row>
    <row r="478" spans="4:5" x14ac:dyDescent="0.2">
      <c r="D478" s="73"/>
      <c r="E478" s="73"/>
    </row>
    <row r="479" spans="4:5" x14ac:dyDescent="0.2">
      <c r="D479" s="73"/>
      <c r="E479" s="73"/>
    </row>
    <row r="480" spans="4:5" x14ac:dyDescent="0.2">
      <c r="D480" s="73"/>
      <c r="E480" s="73"/>
    </row>
    <row r="481" spans="4:5" x14ac:dyDescent="0.2">
      <c r="D481" s="73"/>
      <c r="E481" s="73"/>
    </row>
    <row r="482" spans="4:5" x14ac:dyDescent="0.2">
      <c r="D482" s="73"/>
      <c r="E482" s="73"/>
    </row>
    <row r="483" spans="4:5" x14ac:dyDescent="0.2">
      <c r="D483" s="73"/>
      <c r="E483" s="73"/>
    </row>
    <row r="484" spans="4:5" x14ac:dyDescent="0.2">
      <c r="D484" s="73"/>
      <c r="E484" s="73"/>
    </row>
    <row r="485" spans="4:5" x14ac:dyDescent="0.2">
      <c r="D485" s="73"/>
      <c r="E485" s="73"/>
    </row>
    <row r="486" spans="4:5" x14ac:dyDescent="0.2">
      <c r="D486" s="73"/>
      <c r="E486" s="73"/>
    </row>
    <row r="487" spans="4:5" x14ac:dyDescent="0.2">
      <c r="D487" s="73"/>
      <c r="E487" s="73"/>
    </row>
    <row r="488" spans="4:5" x14ac:dyDescent="0.2">
      <c r="D488" s="73"/>
      <c r="E488" s="73"/>
    </row>
    <row r="489" spans="4:5" x14ac:dyDescent="0.2">
      <c r="D489" s="73"/>
      <c r="E489" s="73"/>
    </row>
    <row r="490" spans="4:5" x14ac:dyDescent="0.2">
      <c r="D490" s="73"/>
      <c r="E490" s="73"/>
    </row>
    <row r="491" spans="4:5" x14ac:dyDescent="0.2">
      <c r="D491" s="73"/>
      <c r="E491" s="73"/>
    </row>
    <row r="492" spans="4:5" x14ac:dyDescent="0.2">
      <c r="D492" s="73"/>
      <c r="E492" s="73"/>
    </row>
    <row r="493" spans="4:5" x14ac:dyDescent="0.2">
      <c r="D493" s="73"/>
      <c r="E493" s="73"/>
    </row>
    <row r="494" spans="4:5" x14ac:dyDescent="0.2">
      <c r="D494" s="73"/>
      <c r="E494" s="73"/>
    </row>
    <row r="495" spans="4:5" x14ac:dyDescent="0.2">
      <c r="D495" s="73"/>
      <c r="E495" s="73"/>
    </row>
    <row r="496" spans="4:5" x14ac:dyDescent="0.2">
      <c r="D496" s="73"/>
      <c r="E496" s="73"/>
    </row>
    <row r="497" spans="4:5" x14ac:dyDescent="0.2">
      <c r="D497" s="73"/>
      <c r="E497" s="73"/>
    </row>
    <row r="498" spans="4:5" x14ac:dyDescent="0.2">
      <c r="D498" s="73"/>
      <c r="E498" s="73"/>
    </row>
    <row r="499" spans="4:5" x14ac:dyDescent="0.2">
      <c r="D499" s="73"/>
      <c r="E499" s="73"/>
    </row>
    <row r="500" spans="4:5" x14ac:dyDescent="0.2">
      <c r="D500" s="73"/>
      <c r="E500" s="73"/>
    </row>
    <row r="501" spans="4:5" x14ac:dyDescent="0.2">
      <c r="D501" s="73"/>
      <c r="E501" s="73"/>
    </row>
    <row r="502" spans="4:5" x14ac:dyDescent="0.2">
      <c r="D502" s="73"/>
      <c r="E502" s="73"/>
    </row>
    <row r="503" spans="4:5" x14ac:dyDescent="0.2">
      <c r="D503" s="73"/>
      <c r="E503" s="73"/>
    </row>
    <row r="504" spans="4:5" x14ac:dyDescent="0.2">
      <c r="D504" s="73"/>
      <c r="E504" s="73"/>
    </row>
    <row r="505" spans="4:5" x14ac:dyDescent="0.2">
      <c r="D505" s="73"/>
      <c r="E505" s="73"/>
    </row>
    <row r="506" spans="4:5" x14ac:dyDescent="0.2">
      <c r="D506" s="73"/>
      <c r="E506" s="73"/>
    </row>
    <row r="507" spans="4:5" x14ac:dyDescent="0.2">
      <c r="D507" s="73"/>
      <c r="E507" s="73"/>
    </row>
    <row r="508" spans="4:5" x14ac:dyDescent="0.2">
      <c r="D508" s="73"/>
      <c r="E508" s="73"/>
    </row>
    <row r="509" spans="4:5" x14ac:dyDescent="0.2">
      <c r="D509" s="73"/>
      <c r="E509" s="73"/>
    </row>
    <row r="510" spans="4:5" x14ac:dyDescent="0.2">
      <c r="D510" s="73"/>
      <c r="E510" s="73"/>
    </row>
    <row r="511" spans="4:5" x14ac:dyDescent="0.2">
      <c r="D511" s="73"/>
      <c r="E511" s="73"/>
    </row>
    <row r="512" spans="4:5" x14ac:dyDescent="0.2">
      <c r="D512" s="73"/>
      <c r="E512" s="73"/>
    </row>
    <row r="513" spans="4:5" x14ac:dyDescent="0.2">
      <c r="D513" s="73"/>
      <c r="E513" s="73"/>
    </row>
    <row r="514" spans="4:5" x14ac:dyDescent="0.2">
      <c r="D514" s="73"/>
      <c r="E514" s="73"/>
    </row>
    <row r="515" spans="4:5" x14ac:dyDescent="0.2">
      <c r="D515" s="73"/>
      <c r="E515" s="73"/>
    </row>
    <row r="516" spans="4:5" x14ac:dyDescent="0.2">
      <c r="D516" s="73"/>
      <c r="E516" s="73"/>
    </row>
    <row r="517" spans="4:5" x14ac:dyDescent="0.2">
      <c r="D517" s="73"/>
      <c r="E517" s="73"/>
    </row>
    <row r="518" spans="4:5" x14ac:dyDescent="0.2">
      <c r="D518" s="73"/>
      <c r="E518" s="73"/>
    </row>
    <row r="519" spans="4:5" x14ac:dyDescent="0.2">
      <c r="D519" s="73"/>
      <c r="E519" s="73"/>
    </row>
    <row r="520" spans="4:5" x14ac:dyDescent="0.2">
      <c r="D520" s="73"/>
      <c r="E520" s="73"/>
    </row>
    <row r="521" spans="4:5" x14ac:dyDescent="0.2">
      <c r="D521" s="73"/>
      <c r="E521" s="73"/>
    </row>
    <row r="522" spans="4:5" x14ac:dyDescent="0.2">
      <c r="D522" s="73"/>
      <c r="E522" s="73"/>
    </row>
    <row r="523" spans="4:5" x14ac:dyDescent="0.2">
      <c r="D523" s="73"/>
      <c r="E523" s="73"/>
    </row>
    <row r="524" spans="4:5" x14ac:dyDescent="0.2">
      <c r="D524" s="73"/>
      <c r="E524" s="73"/>
    </row>
    <row r="525" spans="4:5" x14ac:dyDescent="0.2">
      <c r="D525" s="73"/>
      <c r="E525" s="73"/>
    </row>
    <row r="526" spans="4:5" x14ac:dyDescent="0.2">
      <c r="D526" s="73"/>
      <c r="E526" s="73"/>
    </row>
    <row r="527" spans="4:5" x14ac:dyDescent="0.2">
      <c r="D527" s="73"/>
      <c r="E527" s="73"/>
    </row>
    <row r="528" spans="4:5" x14ac:dyDescent="0.2">
      <c r="D528" s="73"/>
      <c r="E528" s="73"/>
    </row>
    <row r="529" spans="4:5" x14ac:dyDescent="0.2">
      <c r="D529" s="73"/>
      <c r="E529" s="73"/>
    </row>
    <row r="530" spans="4:5" x14ac:dyDescent="0.2">
      <c r="D530" s="73"/>
      <c r="E530" s="73"/>
    </row>
    <row r="531" spans="4:5" x14ac:dyDescent="0.2">
      <c r="D531" s="73"/>
      <c r="E531" s="73"/>
    </row>
    <row r="532" spans="4:5" x14ac:dyDescent="0.2">
      <c r="D532" s="73"/>
      <c r="E532" s="73"/>
    </row>
    <row r="533" spans="4:5" x14ac:dyDescent="0.2">
      <c r="D533" s="73"/>
      <c r="E533" s="73"/>
    </row>
    <row r="534" spans="4:5" x14ac:dyDescent="0.2">
      <c r="D534" s="73"/>
      <c r="E534" s="73"/>
    </row>
    <row r="535" spans="4:5" x14ac:dyDescent="0.2">
      <c r="D535" s="73"/>
      <c r="E535" s="73"/>
    </row>
    <row r="536" spans="4:5" x14ac:dyDescent="0.2">
      <c r="D536" s="73"/>
      <c r="E536" s="73"/>
    </row>
    <row r="537" spans="4:5" x14ac:dyDescent="0.2">
      <c r="D537" s="73"/>
      <c r="E537" s="73"/>
    </row>
    <row r="538" spans="4:5" x14ac:dyDescent="0.2">
      <c r="D538" s="73"/>
      <c r="E538" s="73"/>
    </row>
    <row r="539" spans="4:5" x14ac:dyDescent="0.2">
      <c r="D539" s="73"/>
      <c r="E539" s="73"/>
    </row>
    <row r="540" spans="4:5" x14ac:dyDescent="0.2">
      <c r="D540" s="73"/>
      <c r="E540" s="73"/>
    </row>
    <row r="541" spans="4:5" x14ac:dyDescent="0.2">
      <c r="D541" s="73"/>
      <c r="E541" s="73"/>
    </row>
    <row r="542" spans="4:5" x14ac:dyDescent="0.2">
      <c r="D542" s="73"/>
      <c r="E542" s="73"/>
    </row>
    <row r="543" spans="4:5" x14ac:dyDescent="0.2">
      <c r="D543" s="73"/>
      <c r="E543" s="73"/>
    </row>
    <row r="544" spans="4:5" x14ac:dyDescent="0.2">
      <c r="D544" s="73"/>
      <c r="E544" s="73"/>
    </row>
    <row r="545" spans="4:5" x14ac:dyDescent="0.2">
      <c r="D545" s="73"/>
      <c r="E545" s="73"/>
    </row>
    <row r="546" spans="4:5" x14ac:dyDescent="0.2">
      <c r="D546" s="73"/>
      <c r="E546" s="73"/>
    </row>
    <row r="547" spans="4:5" x14ac:dyDescent="0.2">
      <c r="D547" s="73"/>
      <c r="E547" s="73"/>
    </row>
    <row r="548" spans="4:5" x14ac:dyDescent="0.2">
      <c r="D548" s="73"/>
      <c r="E548" s="73"/>
    </row>
    <row r="549" spans="4:5" x14ac:dyDescent="0.2">
      <c r="D549" s="73"/>
      <c r="E549" s="73"/>
    </row>
    <row r="550" spans="4:5" x14ac:dyDescent="0.2">
      <c r="D550" s="73"/>
      <c r="E550" s="73"/>
    </row>
    <row r="551" spans="4:5" x14ac:dyDescent="0.2">
      <c r="D551" s="73"/>
      <c r="E551" s="73"/>
    </row>
    <row r="552" spans="4:5" x14ac:dyDescent="0.2">
      <c r="D552" s="73"/>
      <c r="E552" s="73"/>
    </row>
    <row r="553" spans="4:5" x14ac:dyDescent="0.2">
      <c r="D553" s="73"/>
      <c r="E553" s="73"/>
    </row>
    <row r="554" spans="4:5" x14ac:dyDescent="0.2">
      <c r="D554" s="73"/>
      <c r="E554" s="73"/>
    </row>
    <row r="555" spans="4:5" x14ac:dyDescent="0.2">
      <c r="D555" s="73"/>
      <c r="E555" s="73"/>
    </row>
    <row r="556" spans="4:5" x14ac:dyDescent="0.2">
      <c r="D556" s="73"/>
      <c r="E556" s="73"/>
    </row>
    <row r="557" spans="4:5" x14ac:dyDescent="0.2">
      <c r="D557" s="73"/>
      <c r="E557" s="73"/>
    </row>
    <row r="558" spans="4:5" x14ac:dyDescent="0.2">
      <c r="D558" s="73"/>
      <c r="E558" s="73"/>
    </row>
    <row r="559" spans="4:5" x14ac:dyDescent="0.2">
      <c r="D559" s="73"/>
      <c r="E559" s="73"/>
    </row>
    <row r="560" spans="4:5" x14ac:dyDescent="0.2">
      <c r="D560" s="73"/>
      <c r="E560" s="73"/>
    </row>
    <row r="561" spans="4:5" x14ac:dyDescent="0.2">
      <c r="D561" s="73"/>
      <c r="E561" s="73"/>
    </row>
    <row r="562" spans="4:5" x14ac:dyDescent="0.2">
      <c r="D562" s="73"/>
      <c r="E562" s="73"/>
    </row>
    <row r="563" spans="4:5" x14ac:dyDescent="0.2">
      <c r="D563" s="73"/>
      <c r="E563" s="73"/>
    </row>
    <row r="564" spans="4:5" x14ac:dyDescent="0.2">
      <c r="D564" s="73"/>
      <c r="E564" s="73"/>
    </row>
    <row r="565" spans="4:5" x14ac:dyDescent="0.2">
      <c r="D565" s="73"/>
      <c r="E565" s="73"/>
    </row>
    <row r="566" spans="4:5" x14ac:dyDescent="0.2">
      <c r="D566" s="73"/>
      <c r="E566" s="73"/>
    </row>
    <row r="567" spans="4:5" x14ac:dyDescent="0.2">
      <c r="D567" s="73"/>
      <c r="E567" s="73"/>
    </row>
    <row r="568" spans="4:5" x14ac:dyDescent="0.2">
      <c r="D568" s="73"/>
      <c r="E568" s="73"/>
    </row>
    <row r="569" spans="4:5" x14ac:dyDescent="0.2">
      <c r="D569" s="73"/>
      <c r="E569" s="73"/>
    </row>
    <row r="570" spans="4:5" x14ac:dyDescent="0.2">
      <c r="D570" s="73"/>
      <c r="E570" s="73"/>
    </row>
    <row r="571" spans="4:5" x14ac:dyDescent="0.2">
      <c r="D571" s="73"/>
      <c r="E571" s="73"/>
    </row>
    <row r="572" spans="4:5" x14ac:dyDescent="0.2">
      <c r="D572" s="73"/>
      <c r="E572" s="73"/>
    </row>
    <row r="573" spans="4:5" x14ac:dyDescent="0.2">
      <c r="D573" s="73"/>
      <c r="E573" s="73"/>
    </row>
    <row r="574" spans="4:5" x14ac:dyDescent="0.2">
      <c r="D574" s="73"/>
      <c r="E574" s="73"/>
    </row>
    <row r="575" spans="4:5" x14ac:dyDescent="0.2">
      <c r="D575" s="73"/>
      <c r="E575" s="73"/>
    </row>
    <row r="576" spans="4:5" x14ac:dyDescent="0.2">
      <c r="D576" s="73"/>
      <c r="E576" s="73"/>
    </row>
    <row r="577" spans="4:5" x14ac:dyDescent="0.2">
      <c r="D577" s="73"/>
      <c r="E577" s="73"/>
    </row>
    <row r="578" spans="4:5" x14ac:dyDescent="0.2">
      <c r="D578" s="73"/>
      <c r="E578" s="73"/>
    </row>
    <row r="579" spans="4:5" x14ac:dyDescent="0.2">
      <c r="D579" s="73"/>
      <c r="E579" s="73"/>
    </row>
    <row r="580" spans="4:5" x14ac:dyDescent="0.2">
      <c r="D580" s="73"/>
      <c r="E580" s="73"/>
    </row>
    <row r="581" spans="4:5" x14ac:dyDescent="0.2">
      <c r="D581" s="73"/>
      <c r="E581" s="73"/>
    </row>
    <row r="582" spans="4:5" x14ac:dyDescent="0.2">
      <c r="D582" s="73"/>
      <c r="E582" s="73"/>
    </row>
    <row r="583" spans="4:5" x14ac:dyDescent="0.2">
      <c r="D583" s="73"/>
      <c r="E583" s="73"/>
    </row>
    <row r="584" spans="4:5" x14ac:dyDescent="0.2">
      <c r="D584" s="73"/>
      <c r="E584" s="73"/>
    </row>
    <row r="585" spans="4:5" x14ac:dyDescent="0.2">
      <c r="D585" s="73"/>
      <c r="E585" s="73"/>
    </row>
    <row r="586" spans="4:5" x14ac:dyDescent="0.2">
      <c r="D586" s="73"/>
      <c r="E586" s="73"/>
    </row>
    <row r="587" spans="4:5" x14ac:dyDescent="0.2">
      <c r="D587" s="73"/>
      <c r="E587" s="73"/>
    </row>
    <row r="588" spans="4:5" x14ac:dyDescent="0.2">
      <c r="D588" s="73"/>
      <c r="E588" s="73"/>
    </row>
    <row r="589" spans="4:5" x14ac:dyDescent="0.2">
      <c r="D589" s="73"/>
      <c r="E589" s="73"/>
    </row>
    <row r="590" spans="4:5" x14ac:dyDescent="0.2">
      <c r="D590" s="73"/>
      <c r="E590" s="73"/>
    </row>
    <row r="591" spans="4:5" x14ac:dyDescent="0.2">
      <c r="D591" s="73"/>
      <c r="E591" s="73"/>
    </row>
    <row r="592" spans="4:5" x14ac:dyDescent="0.2">
      <c r="D592" s="73"/>
      <c r="E592" s="73"/>
    </row>
    <row r="593" spans="4:5" x14ac:dyDescent="0.2">
      <c r="D593" s="73"/>
      <c r="E593" s="73"/>
    </row>
    <row r="594" spans="4:5" x14ac:dyDescent="0.2">
      <c r="D594" s="73"/>
      <c r="E594" s="73"/>
    </row>
    <row r="595" spans="4:5" x14ac:dyDescent="0.2">
      <c r="D595" s="73"/>
      <c r="E595" s="73"/>
    </row>
    <row r="596" spans="4:5" x14ac:dyDescent="0.2">
      <c r="D596" s="73"/>
      <c r="E596" s="73"/>
    </row>
    <row r="597" spans="4:5" x14ac:dyDescent="0.2">
      <c r="D597" s="73"/>
      <c r="E597" s="73"/>
    </row>
    <row r="598" spans="4:5" x14ac:dyDescent="0.2">
      <c r="D598" s="73"/>
      <c r="E598" s="73"/>
    </row>
    <row r="599" spans="4:5" x14ac:dyDescent="0.2">
      <c r="D599" s="73"/>
      <c r="E599" s="73"/>
    </row>
    <row r="600" spans="4:5" x14ac:dyDescent="0.2">
      <c r="D600" s="73"/>
      <c r="E600" s="73"/>
    </row>
    <row r="601" spans="4:5" x14ac:dyDescent="0.2">
      <c r="D601" s="73"/>
      <c r="E601" s="73"/>
    </row>
    <row r="602" spans="4:5" x14ac:dyDescent="0.2">
      <c r="D602" s="73"/>
      <c r="E602" s="73"/>
    </row>
    <row r="603" spans="4:5" x14ac:dyDescent="0.2">
      <c r="D603" s="73"/>
      <c r="E603" s="73"/>
    </row>
    <row r="604" spans="4:5" x14ac:dyDescent="0.2">
      <c r="D604" s="73"/>
      <c r="E604" s="73"/>
    </row>
    <row r="605" spans="4:5" x14ac:dyDescent="0.2">
      <c r="D605" s="73"/>
      <c r="E605" s="73"/>
    </row>
    <row r="606" spans="4:5" x14ac:dyDescent="0.2">
      <c r="D606" s="73"/>
      <c r="E606" s="73"/>
    </row>
    <row r="607" spans="4:5" x14ac:dyDescent="0.2">
      <c r="D607" s="73"/>
      <c r="E607" s="73"/>
    </row>
    <row r="608" spans="4:5" x14ac:dyDescent="0.2">
      <c r="D608" s="73"/>
      <c r="E608" s="73"/>
    </row>
    <row r="609" spans="4:5" x14ac:dyDescent="0.2">
      <c r="D609" s="73"/>
      <c r="E609" s="73"/>
    </row>
    <row r="610" spans="4:5" x14ac:dyDescent="0.2">
      <c r="D610" s="73"/>
      <c r="E610" s="73"/>
    </row>
    <row r="611" spans="4:5" x14ac:dyDescent="0.2">
      <c r="D611" s="73"/>
      <c r="E611" s="73"/>
    </row>
    <row r="612" spans="4:5" x14ac:dyDescent="0.2">
      <c r="D612" s="73"/>
      <c r="E612" s="73"/>
    </row>
    <row r="613" spans="4:5" x14ac:dyDescent="0.2">
      <c r="D613" s="73"/>
      <c r="E613" s="73"/>
    </row>
    <row r="614" spans="4:5" x14ac:dyDescent="0.2">
      <c r="D614" s="73"/>
      <c r="E614" s="73"/>
    </row>
    <row r="615" spans="4:5" x14ac:dyDescent="0.2">
      <c r="D615" s="73"/>
      <c r="E615" s="73"/>
    </row>
    <row r="616" spans="4:5" x14ac:dyDescent="0.2">
      <c r="D616" s="73"/>
      <c r="E616" s="73"/>
    </row>
    <row r="617" spans="4:5" x14ac:dyDescent="0.2">
      <c r="D617" s="73"/>
      <c r="E617" s="73"/>
    </row>
    <row r="618" spans="4:5" x14ac:dyDescent="0.2">
      <c r="D618" s="73"/>
      <c r="E618" s="73"/>
    </row>
    <row r="619" spans="4:5" x14ac:dyDescent="0.2">
      <c r="D619" s="73"/>
      <c r="E619" s="73"/>
    </row>
    <row r="620" spans="4:5" x14ac:dyDescent="0.2">
      <c r="D620" s="73"/>
      <c r="E620" s="73"/>
    </row>
    <row r="621" spans="4:5" x14ac:dyDescent="0.2">
      <c r="D621" s="73"/>
      <c r="E621" s="73"/>
    </row>
    <row r="622" spans="4:5" x14ac:dyDescent="0.2">
      <c r="D622" s="73"/>
      <c r="E622" s="73"/>
    </row>
    <row r="623" spans="4:5" x14ac:dyDescent="0.2">
      <c r="D623" s="73"/>
      <c r="E623" s="73"/>
    </row>
    <row r="624" spans="4:5" x14ac:dyDescent="0.2">
      <c r="D624" s="73"/>
      <c r="E624" s="73"/>
    </row>
    <row r="625" spans="4:5" x14ac:dyDescent="0.2">
      <c r="D625" s="73"/>
      <c r="E625" s="73"/>
    </row>
    <row r="626" spans="4:5" x14ac:dyDescent="0.2">
      <c r="D626" s="73"/>
      <c r="E626" s="73"/>
    </row>
    <row r="627" spans="4:5" x14ac:dyDescent="0.2">
      <c r="D627" s="73"/>
      <c r="E627" s="73"/>
    </row>
    <row r="628" spans="4:5" x14ac:dyDescent="0.2">
      <c r="D628" s="73"/>
      <c r="E628" s="73"/>
    </row>
    <row r="629" spans="4:5" x14ac:dyDescent="0.2">
      <c r="D629" s="73"/>
      <c r="E629" s="73"/>
    </row>
  </sheetData>
  <pageMargins left="0.5" right="0.5" top="0.5" bottom="0.5" header="0.5" footer="0.5"/>
  <pageSetup paperSize="9" scale="5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8"/>
  <sheetViews>
    <sheetView defaultGridColor="0" colorId="22" zoomScale="87" workbookViewId="0">
      <selection activeCell="E45" sqref="E45"/>
    </sheetView>
  </sheetViews>
  <sheetFormatPr baseColWidth="10" defaultColWidth="9.7109375" defaultRowHeight="13" x14ac:dyDescent="0.15"/>
  <cols>
    <col min="1" max="1" width="12.5703125" style="47" bestFit="1" customWidth="1"/>
    <col min="2" max="2" width="16.85546875" style="47" bestFit="1" customWidth="1"/>
    <col min="3" max="3" width="24" style="47" bestFit="1" customWidth="1"/>
    <col min="4" max="4" width="24.140625" style="47" bestFit="1" customWidth="1"/>
    <col min="5" max="5" width="21.7109375" style="47" bestFit="1" customWidth="1"/>
    <col min="6" max="6" width="16.7109375" style="47" bestFit="1" customWidth="1"/>
    <col min="7" max="7" width="10.85546875" style="47" bestFit="1" customWidth="1"/>
    <col min="8" max="8" width="10.7109375" style="47" bestFit="1" customWidth="1"/>
    <col min="9" max="9" width="9.42578125" style="47" bestFit="1" customWidth="1"/>
    <col min="10" max="10" width="9" style="47" bestFit="1" customWidth="1"/>
    <col min="11" max="16384" width="9.7109375" style="47"/>
  </cols>
  <sheetData>
    <row r="1" spans="1:10" ht="18" x14ac:dyDescent="0.2">
      <c r="A1" s="177" t="s">
        <v>62</v>
      </c>
    </row>
    <row r="2" spans="1:10" ht="14" thickBot="1" x14ac:dyDescent="0.2"/>
    <row r="3" spans="1:10" ht="14" thickBot="1" x14ac:dyDescent="0.2">
      <c r="A3" s="76"/>
      <c r="B3" s="44"/>
      <c r="C3" s="18"/>
      <c r="D3" s="2"/>
      <c r="E3" s="1"/>
      <c r="F3" s="20"/>
      <c r="G3" s="58"/>
      <c r="H3" s="59" t="s">
        <v>51</v>
      </c>
      <c r="I3" s="58"/>
      <c r="J3" s="66">
        <f>SUM(J5:J6)</f>
        <v>0</v>
      </c>
    </row>
    <row r="4" spans="1:10" ht="40" thickBot="1" x14ac:dyDescent="0.2">
      <c r="A4" s="53" t="s">
        <v>41</v>
      </c>
      <c r="B4" s="54" t="s">
        <v>42</v>
      </c>
      <c r="C4" s="54" t="s">
        <v>43</v>
      </c>
      <c r="D4" s="54" t="s">
        <v>44</v>
      </c>
      <c r="E4" s="54" t="s">
        <v>45</v>
      </c>
      <c r="F4" s="55" t="s">
        <v>46</v>
      </c>
      <c r="G4" s="56" t="s">
        <v>47</v>
      </c>
      <c r="H4" s="57" t="s">
        <v>48</v>
      </c>
      <c r="I4" s="57" t="s">
        <v>49</v>
      </c>
      <c r="J4" s="67" t="s">
        <v>50</v>
      </c>
    </row>
    <row r="5" spans="1:10" x14ac:dyDescent="0.15">
      <c r="A5" s="69"/>
      <c r="B5" s="49"/>
      <c r="C5" s="49"/>
      <c r="D5" s="49"/>
      <c r="E5" s="49"/>
      <c r="F5" s="50"/>
      <c r="G5" s="52"/>
      <c r="H5" s="51">
        <f>+F5*G5</f>
        <v>0</v>
      </c>
      <c r="I5" s="50">
        <v>0</v>
      </c>
      <c r="J5" s="68">
        <f>+H5-I5</f>
        <v>0</v>
      </c>
    </row>
    <row r="6" spans="1:10" x14ac:dyDescent="0.15">
      <c r="A6" s="69"/>
      <c r="B6" s="49"/>
      <c r="C6" s="49"/>
      <c r="D6" s="49"/>
      <c r="E6" s="49"/>
      <c r="F6" s="50"/>
      <c r="G6" s="52"/>
      <c r="H6" s="51">
        <f>+F6*G6</f>
        <v>0</v>
      </c>
      <c r="I6" s="50">
        <v>0</v>
      </c>
      <c r="J6" s="68">
        <f>+H6-I6</f>
        <v>0</v>
      </c>
    </row>
    <row r="7" spans="1:10" ht="14" thickBot="1" x14ac:dyDescent="0.2">
      <c r="A7" s="60"/>
      <c r="B7" s="61"/>
      <c r="C7" s="61"/>
      <c r="D7" s="61"/>
      <c r="E7" s="62"/>
      <c r="F7" s="62"/>
      <c r="G7" s="63"/>
      <c r="H7" s="64"/>
      <c r="I7" s="64"/>
      <c r="J7" s="65"/>
    </row>
    <row r="8" spans="1:10" ht="14" thickTop="1" x14ac:dyDescent="0.15">
      <c r="C8" s="48"/>
      <c r="D8" s="48"/>
    </row>
  </sheetData>
  <pageMargins left="0.5" right="0.5" top="0.5" bottom="0.5" header="0.5" footer="0.5"/>
  <pageSetup paperSize="9" scale="9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64"/>
  <sheetViews>
    <sheetView defaultGridColor="0" colorId="22" zoomScale="85" zoomScaleNormal="85" zoomScalePageLayoutView="85" workbookViewId="0">
      <pane xSplit="1" ySplit="4" topLeftCell="B5" activePane="bottomRight" state="frozen"/>
      <selection pane="topRight"/>
      <selection pane="bottomLeft"/>
      <selection pane="bottomRight" activeCell="D20" sqref="D20"/>
    </sheetView>
  </sheetViews>
  <sheetFormatPr baseColWidth="10" defaultColWidth="9.7109375" defaultRowHeight="16" x14ac:dyDescent="0.2"/>
  <cols>
    <col min="1" max="1" width="11.7109375" style="74" customWidth="1"/>
    <col min="2" max="2" width="37.140625" style="74" customWidth="1"/>
    <col min="3" max="3" width="11.85546875" style="74" customWidth="1"/>
    <col min="4" max="4" width="15.42578125" style="74" customWidth="1"/>
    <col min="5" max="5" width="6.28515625" style="74" customWidth="1"/>
    <col min="6" max="6" width="10.28515625" style="74" bestFit="1" customWidth="1"/>
    <col min="7" max="16384" width="9.7109375" style="74"/>
  </cols>
  <sheetData>
    <row r="1" spans="1:6" ht="17" thickBot="1" x14ac:dyDescent="0.25"/>
    <row r="2" spans="1:6" x14ac:dyDescent="0.2">
      <c r="B2" s="129"/>
      <c r="C2" s="130"/>
      <c r="D2" s="131"/>
    </row>
    <row r="3" spans="1:6" ht="18" x14ac:dyDescent="0.2">
      <c r="A3" s="132"/>
      <c r="B3" s="133" t="s">
        <v>71</v>
      </c>
      <c r="C3" s="134"/>
      <c r="D3" s="215">
        <v>2017</v>
      </c>
    </row>
    <row r="4" spans="1:6" ht="18" x14ac:dyDescent="0.2">
      <c r="A4" s="132"/>
      <c r="B4" s="133"/>
      <c r="C4" s="134"/>
      <c r="D4" s="135"/>
    </row>
    <row r="5" spans="1:6" x14ac:dyDescent="0.2">
      <c r="A5" s="136"/>
      <c r="B5" s="137"/>
      <c r="C5" s="138"/>
      <c r="D5" s="139"/>
    </row>
    <row r="6" spans="1:6" x14ac:dyDescent="0.2">
      <c r="A6" s="108"/>
      <c r="B6" s="140" t="s">
        <v>28</v>
      </c>
      <c r="C6" s="108"/>
      <c r="D6" s="141"/>
    </row>
    <row r="7" spans="1:6" x14ac:dyDescent="0.2">
      <c r="A7" s="108"/>
      <c r="B7" s="218" t="s">
        <v>145</v>
      </c>
      <c r="C7" s="143">
        <f>'JAN-MAR PHYSICAL'!Y1</f>
        <v>38888.920695000008</v>
      </c>
      <c r="D7" s="141"/>
      <c r="F7" s="145"/>
    </row>
    <row r="8" spans="1:6" x14ac:dyDescent="0.2">
      <c r="A8" s="108"/>
      <c r="B8" s="218" t="s">
        <v>144</v>
      </c>
      <c r="C8" s="143"/>
      <c r="D8" s="141"/>
      <c r="F8" s="145"/>
    </row>
    <row r="9" spans="1:6" x14ac:dyDescent="0.2">
      <c r="A9" s="108"/>
      <c r="B9" s="218" t="s">
        <v>146</v>
      </c>
      <c r="C9" s="143"/>
      <c r="D9" s="141"/>
      <c r="F9" s="145"/>
    </row>
    <row r="10" spans="1:6" x14ac:dyDescent="0.2">
      <c r="A10" s="108"/>
      <c r="B10" s="218" t="s">
        <v>147</v>
      </c>
      <c r="C10" s="143"/>
      <c r="D10" s="141"/>
      <c r="F10" s="145"/>
    </row>
    <row r="11" spans="1:6" x14ac:dyDescent="0.2">
      <c r="A11" s="108"/>
      <c r="B11" s="144"/>
      <c r="C11" s="143"/>
      <c r="D11" s="141"/>
      <c r="F11" s="145"/>
    </row>
    <row r="12" spans="1:6" x14ac:dyDescent="0.2">
      <c r="A12" s="146"/>
      <c r="B12" s="42" t="s">
        <v>61</v>
      </c>
      <c r="C12" s="147"/>
      <c r="D12" s="148">
        <f>SUM(C7:C11)</f>
        <v>38888.920695000008</v>
      </c>
    </row>
    <row r="13" spans="1:6" x14ac:dyDescent="0.2">
      <c r="A13" s="108"/>
      <c r="B13" s="151"/>
      <c r="C13" s="149"/>
      <c r="D13" s="152"/>
    </row>
    <row r="14" spans="1:6" x14ac:dyDescent="0.2">
      <c r="A14" s="108"/>
      <c r="B14" s="153" t="s">
        <v>72</v>
      </c>
      <c r="C14" s="108"/>
      <c r="D14" s="154"/>
    </row>
    <row r="15" spans="1:6" x14ac:dyDescent="0.2">
      <c r="A15" s="108"/>
      <c r="B15" s="218" t="s">
        <v>145</v>
      </c>
      <c r="C15" s="217">
        <f>IF(C7&gt;0,-C7*0.2,0)</f>
        <v>-7777.7841390000021</v>
      </c>
      <c r="D15" s="154"/>
    </row>
    <row r="16" spans="1:6" x14ac:dyDescent="0.2">
      <c r="A16" s="108"/>
      <c r="B16" s="218" t="s">
        <v>144</v>
      </c>
      <c r="C16" s="217">
        <f>IF(C8&gt;0,-C8*0.2,0)</f>
        <v>0</v>
      </c>
      <c r="D16" s="154"/>
    </row>
    <row r="17" spans="1:6" x14ac:dyDescent="0.2">
      <c r="A17" s="108"/>
      <c r="B17" s="218" t="s">
        <v>146</v>
      </c>
      <c r="C17" s="217">
        <f>IF(C9&gt;0,-C9*0.2,0)</f>
        <v>0</v>
      </c>
      <c r="D17" s="154"/>
    </row>
    <row r="18" spans="1:6" x14ac:dyDescent="0.2">
      <c r="A18" s="108"/>
      <c r="B18" s="218" t="s">
        <v>147</v>
      </c>
      <c r="C18" s="217">
        <f>IF(C10&gt;0,-C10*0.2,0)</f>
        <v>0</v>
      </c>
      <c r="D18" s="154"/>
    </row>
    <row r="19" spans="1:6" x14ac:dyDescent="0.2">
      <c r="A19" s="108"/>
      <c r="B19" s="144"/>
      <c r="C19" s="143"/>
      <c r="D19" s="148"/>
    </row>
    <row r="20" spans="1:6" x14ac:dyDescent="0.2">
      <c r="A20" s="108"/>
      <c r="B20" s="42" t="s">
        <v>61</v>
      </c>
      <c r="C20" s="147"/>
      <c r="D20" s="148">
        <f>SUM(C15:C19)</f>
        <v>-7777.7841390000021</v>
      </c>
    </row>
    <row r="21" spans="1:6" x14ac:dyDescent="0.2">
      <c r="A21" s="108"/>
      <c r="B21" s="155"/>
      <c r="C21" s="108"/>
      <c r="D21" s="154"/>
    </row>
    <row r="22" spans="1:6" x14ac:dyDescent="0.2">
      <c r="A22" s="156"/>
      <c r="B22" s="157" t="s">
        <v>58</v>
      </c>
      <c r="C22" s="156"/>
      <c r="D22" s="158"/>
      <c r="E22" s="159"/>
      <c r="F22" s="159"/>
    </row>
    <row r="23" spans="1:6" s="159" customFormat="1" x14ac:dyDescent="0.2">
      <c r="A23" s="156"/>
      <c r="B23" s="218" t="s">
        <v>126</v>
      </c>
      <c r="C23" s="160">
        <v>13196.720304</v>
      </c>
      <c r="D23" s="161"/>
    </row>
    <row r="24" spans="1:6" s="159" customFormat="1" x14ac:dyDescent="0.2">
      <c r="A24" s="156"/>
      <c r="B24" s="218" t="s">
        <v>127</v>
      </c>
      <c r="C24" s="160"/>
      <c r="D24" s="161"/>
    </row>
    <row r="25" spans="1:6" s="159" customFormat="1" x14ac:dyDescent="0.2">
      <c r="A25" s="156"/>
      <c r="B25" s="218" t="s">
        <v>145</v>
      </c>
      <c r="C25" s="160"/>
      <c r="D25" s="161"/>
    </row>
    <row r="26" spans="1:6" s="159" customFormat="1" x14ac:dyDescent="0.2">
      <c r="A26" s="156"/>
      <c r="B26" s="218" t="s">
        <v>144</v>
      </c>
      <c r="C26" s="160"/>
      <c r="D26" s="161"/>
    </row>
    <row r="27" spans="1:6" x14ac:dyDescent="0.2">
      <c r="A27" s="156"/>
      <c r="B27" s="42" t="s">
        <v>61</v>
      </c>
      <c r="C27" s="162"/>
      <c r="D27" s="163">
        <f>SUM(C23:C23)</f>
        <v>13196.720304</v>
      </c>
      <c r="E27" s="159"/>
      <c r="F27" s="159"/>
    </row>
    <row r="28" spans="1:6" x14ac:dyDescent="0.2">
      <c r="A28" s="108"/>
      <c r="B28" s="151"/>
      <c r="C28" s="149"/>
      <c r="D28" s="152"/>
    </row>
    <row r="29" spans="1:6" x14ac:dyDescent="0.2">
      <c r="A29" s="108"/>
      <c r="B29" s="140" t="s">
        <v>27</v>
      </c>
      <c r="C29" s="108"/>
      <c r="D29" s="141"/>
    </row>
    <row r="30" spans="1:6" x14ac:dyDescent="0.2">
      <c r="A30" s="108"/>
      <c r="B30" s="218" t="s">
        <v>145</v>
      </c>
      <c r="C30" s="143">
        <f>-'Stock Purchase'!K10</f>
        <v>0</v>
      </c>
      <c r="D30" s="141"/>
      <c r="F30" s="145"/>
    </row>
    <row r="31" spans="1:6" x14ac:dyDescent="0.2">
      <c r="A31" s="108"/>
      <c r="B31" s="218" t="s">
        <v>144</v>
      </c>
      <c r="C31" s="143"/>
      <c r="D31" s="141"/>
      <c r="F31" s="145"/>
    </row>
    <row r="32" spans="1:6" x14ac:dyDescent="0.2">
      <c r="A32" s="108"/>
      <c r="B32" s="218"/>
      <c r="C32" s="143"/>
      <c r="D32" s="141"/>
      <c r="F32" s="145"/>
    </row>
    <row r="33" spans="1:10" x14ac:dyDescent="0.2">
      <c r="A33" s="108"/>
      <c r="B33" s="144"/>
      <c r="C33" s="143"/>
      <c r="D33" s="141"/>
      <c r="F33" s="145"/>
    </row>
    <row r="34" spans="1:10" x14ac:dyDescent="0.2">
      <c r="A34" s="108"/>
      <c r="B34" s="42" t="s">
        <v>61</v>
      </c>
      <c r="C34" s="164"/>
      <c r="D34" s="148">
        <f>SUM(C29:C30)</f>
        <v>0</v>
      </c>
    </row>
    <row r="35" spans="1:10" x14ac:dyDescent="0.2">
      <c r="A35" s="108"/>
      <c r="B35" s="41"/>
      <c r="C35" s="143"/>
      <c r="D35" s="154"/>
    </row>
    <row r="36" spans="1:10" x14ac:dyDescent="0.2">
      <c r="A36" s="108"/>
      <c r="B36" s="140" t="s">
        <v>67</v>
      </c>
      <c r="C36" s="143"/>
      <c r="D36" s="141"/>
    </row>
    <row r="37" spans="1:10" x14ac:dyDescent="0.2">
      <c r="A37" s="108"/>
      <c r="B37" s="216" t="s">
        <v>137</v>
      </c>
      <c r="C37" s="143">
        <v>3715.41</v>
      </c>
      <c r="D37" s="141"/>
    </row>
    <row r="38" spans="1:10" x14ac:dyDescent="0.2">
      <c r="A38" s="108"/>
      <c r="B38" s="216" t="s">
        <v>141</v>
      </c>
      <c r="C38" s="143"/>
      <c r="D38" s="141"/>
    </row>
    <row r="39" spans="1:10" x14ac:dyDescent="0.2">
      <c r="A39" s="108"/>
      <c r="B39" s="41"/>
      <c r="C39" s="143"/>
      <c r="D39" s="154">
        <f>C37</f>
        <v>3715.41</v>
      </c>
    </row>
    <row r="40" spans="1:10" x14ac:dyDescent="0.2">
      <c r="A40" s="108"/>
      <c r="B40" s="165"/>
      <c r="C40" s="166"/>
      <c r="D40" s="150"/>
    </row>
    <row r="41" spans="1:10" x14ac:dyDescent="0.2">
      <c r="A41" s="108"/>
      <c r="B41" s="140" t="s">
        <v>59</v>
      </c>
      <c r="C41" s="90"/>
      <c r="D41" s="141"/>
      <c r="J41" s="167"/>
    </row>
    <row r="42" spans="1:10" x14ac:dyDescent="0.2">
      <c r="A42" s="108"/>
      <c r="B42" s="218" t="s">
        <v>145</v>
      </c>
      <c r="C42" s="143">
        <f>-Recharges!G4</f>
        <v>-279.08999999999997</v>
      </c>
      <c r="D42" s="141"/>
      <c r="J42" s="167"/>
    </row>
    <row r="43" spans="1:10" x14ac:dyDescent="0.2">
      <c r="A43" s="108"/>
      <c r="B43" s="218" t="s">
        <v>144</v>
      </c>
      <c r="C43" s="143">
        <f>-Recharges!G12</f>
        <v>0</v>
      </c>
      <c r="D43" s="141"/>
      <c r="J43" s="167"/>
    </row>
    <row r="44" spans="1:10" x14ac:dyDescent="0.2">
      <c r="A44" s="108"/>
      <c r="B44" s="144"/>
      <c r="C44" s="143"/>
      <c r="D44" s="141"/>
      <c r="J44" s="167"/>
    </row>
    <row r="45" spans="1:10" x14ac:dyDescent="0.2">
      <c r="A45" s="108"/>
      <c r="B45" s="42" t="s">
        <v>61</v>
      </c>
      <c r="C45" s="164"/>
      <c r="D45" s="148">
        <f>SUM(C42:C44)</f>
        <v>-279.08999999999997</v>
      </c>
      <c r="J45" s="167"/>
    </row>
    <row r="46" spans="1:10" x14ac:dyDescent="0.2">
      <c r="A46" s="108"/>
      <c r="B46" s="140"/>
      <c r="C46" s="143"/>
      <c r="D46" s="154"/>
      <c r="J46" s="167"/>
    </row>
    <row r="47" spans="1:10" x14ac:dyDescent="0.2">
      <c r="A47" s="108"/>
      <c r="B47" s="41" t="s">
        <v>40</v>
      </c>
      <c r="C47" s="22"/>
      <c r="D47" s="39"/>
      <c r="J47" s="167"/>
    </row>
    <row r="48" spans="1:10" x14ac:dyDescent="0.2">
      <c r="A48" s="108"/>
      <c r="B48" s="38"/>
      <c r="C48" s="22">
        <v>0</v>
      </c>
      <c r="D48" s="39"/>
      <c r="J48" s="167"/>
    </row>
    <row r="49" spans="1:10" x14ac:dyDescent="0.2">
      <c r="A49" s="108"/>
      <c r="B49" s="42" t="s">
        <v>61</v>
      </c>
      <c r="C49" s="37"/>
      <c r="D49" s="40">
        <f>SUM(C48:C48)</f>
        <v>0</v>
      </c>
      <c r="J49" s="108"/>
    </row>
    <row r="50" spans="1:10" x14ac:dyDescent="0.2">
      <c r="A50" s="108"/>
      <c r="B50" s="41"/>
      <c r="C50" s="22"/>
      <c r="D50" s="43"/>
      <c r="J50" s="108"/>
    </row>
    <row r="51" spans="1:10" x14ac:dyDescent="0.2">
      <c r="A51" s="108"/>
      <c r="B51" s="140" t="s">
        <v>26</v>
      </c>
      <c r="C51" s="143"/>
      <c r="D51" s="141"/>
      <c r="J51" s="108"/>
    </row>
    <row r="52" spans="1:10" x14ac:dyDescent="0.2">
      <c r="A52" s="108"/>
      <c r="B52" s="218" t="s">
        <v>145</v>
      </c>
      <c r="C52" s="160"/>
      <c r="D52" s="154"/>
      <c r="J52" s="167"/>
    </row>
    <row r="53" spans="1:10" x14ac:dyDescent="0.2">
      <c r="A53" s="108"/>
      <c r="B53" s="223" t="s">
        <v>144</v>
      </c>
      <c r="C53" s="160"/>
      <c r="D53" s="154"/>
      <c r="J53" s="167"/>
    </row>
    <row r="54" spans="1:10" x14ac:dyDescent="0.2">
      <c r="A54" s="108"/>
      <c r="B54" s="218" t="s">
        <v>146</v>
      </c>
      <c r="C54" s="160"/>
      <c r="D54" s="154"/>
      <c r="J54" s="167"/>
    </row>
    <row r="55" spans="1:10" x14ac:dyDescent="0.2">
      <c r="A55" s="108"/>
      <c r="B55" s="223"/>
      <c r="C55" s="160"/>
      <c r="D55" s="154"/>
      <c r="J55" s="167"/>
    </row>
    <row r="56" spans="1:10" x14ac:dyDescent="0.2">
      <c r="A56" s="90"/>
      <c r="B56" s="42" t="s">
        <v>61</v>
      </c>
      <c r="C56" s="168"/>
      <c r="D56" s="169">
        <f>SUM(C52:C55)</f>
        <v>0</v>
      </c>
      <c r="J56" s="167"/>
    </row>
    <row r="57" spans="1:10" ht="17" thickBot="1" x14ac:dyDescent="0.25">
      <c r="A57" s="90"/>
      <c r="B57" s="142"/>
      <c r="C57" s="90"/>
      <c r="D57" s="141"/>
      <c r="J57" s="167"/>
    </row>
    <row r="58" spans="1:10" x14ac:dyDescent="0.2">
      <c r="A58" s="90"/>
      <c r="B58" s="179"/>
      <c r="C58" s="180"/>
      <c r="D58" s="181"/>
      <c r="J58" s="167"/>
    </row>
    <row r="59" spans="1:10" x14ac:dyDescent="0.2">
      <c r="A59" s="90"/>
      <c r="B59" s="172" t="s">
        <v>69</v>
      </c>
      <c r="C59" s="173"/>
      <c r="D59" s="211">
        <f>SUM(D6:D57)</f>
        <v>47744.176860000007</v>
      </c>
      <c r="J59" s="167"/>
    </row>
    <row r="60" spans="1:10" x14ac:dyDescent="0.2">
      <c r="A60" s="90"/>
      <c r="B60" s="172"/>
      <c r="C60" s="173"/>
      <c r="D60" s="211"/>
      <c r="J60" s="167"/>
    </row>
    <row r="61" spans="1:10" ht="17" thickBot="1" x14ac:dyDescent="0.25">
      <c r="A61" s="90"/>
      <c r="B61" s="212" t="s">
        <v>68</v>
      </c>
      <c r="C61" s="213"/>
      <c r="D61" s="214">
        <f>D59*1.1</f>
        <v>52518.594546000015</v>
      </c>
      <c r="J61" s="167"/>
    </row>
    <row r="62" spans="1:10" x14ac:dyDescent="0.2">
      <c r="A62" s="90"/>
      <c r="B62" s="218"/>
      <c r="C62" s="90"/>
      <c r="D62" s="90"/>
      <c r="F62" s="145"/>
      <c r="J62" s="167"/>
    </row>
    <row r="63" spans="1:10" x14ac:dyDescent="0.2">
      <c r="A63" s="90"/>
      <c r="B63" s="47"/>
      <c r="C63" s="90"/>
      <c r="D63" s="90"/>
      <c r="J63" s="167"/>
    </row>
    <row r="64" spans="1:10" x14ac:dyDescent="0.2">
      <c r="A64" s="90"/>
      <c r="B64" s="90"/>
      <c r="C64" s="90"/>
      <c r="D64" s="90"/>
      <c r="J64" s="167"/>
    </row>
    <row r="65" spans="1:10" x14ac:dyDescent="0.2">
      <c r="A65" s="90"/>
      <c r="B65" s="90"/>
      <c r="C65" s="90"/>
      <c r="D65" s="90"/>
      <c r="F65" s="145"/>
      <c r="J65" s="167"/>
    </row>
    <row r="66" spans="1:10" x14ac:dyDescent="0.2">
      <c r="A66" s="90"/>
      <c r="B66" s="90"/>
      <c r="C66" s="90"/>
      <c r="D66" s="90"/>
      <c r="J66" s="167"/>
    </row>
    <row r="67" spans="1:10" x14ac:dyDescent="0.2">
      <c r="A67" s="90"/>
      <c r="B67" s="90"/>
      <c r="C67" s="90"/>
      <c r="D67" s="143"/>
      <c r="F67" s="145"/>
      <c r="J67" s="108"/>
    </row>
    <row r="68" spans="1:10" x14ac:dyDescent="0.2">
      <c r="A68" s="90"/>
      <c r="B68" s="90"/>
      <c r="C68" s="90"/>
      <c r="D68" s="90"/>
      <c r="J68" s="108"/>
    </row>
    <row r="69" spans="1:10" x14ac:dyDescent="0.2">
      <c r="A69" s="90"/>
      <c r="B69" s="90"/>
      <c r="C69" s="90"/>
      <c r="D69" s="90"/>
      <c r="J69" s="108"/>
    </row>
    <row r="70" spans="1:10" x14ac:dyDescent="0.2">
      <c r="A70" s="90"/>
      <c r="B70" s="90"/>
      <c r="C70" s="90"/>
      <c r="D70" s="90"/>
      <c r="J70" s="108"/>
    </row>
    <row r="71" spans="1:10" x14ac:dyDescent="0.2">
      <c r="A71" s="90"/>
      <c r="B71" s="90"/>
      <c r="C71" s="90"/>
      <c r="D71" s="90"/>
      <c r="J71" s="108"/>
    </row>
    <row r="72" spans="1:10" x14ac:dyDescent="0.2">
      <c r="A72" s="90"/>
      <c r="B72" s="90"/>
      <c r="C72" s="90"/>
      <c r="D72" s="90"/>
      <c r="J72" s="108"/>
    </row>
    <row r="73" spans="1:10" x14ac:dyDescent="0.2">
      <c r="A73" s="90"/>
      <c r="B73" s="90"/>
      <c r="C73" s="90"/>
      <c r="D73" s="90"/>
      <c r="J73" s="156"/>
    </row>
    <row r="74" spans="1:10" x14ac:dyDescent="0.2">
      <c r="A74" s="90"/>
      <c r="B74" s="90"/>
      <c r="C74" s="90"/>
      <c r="D74" s="90"/>
      <c r="J74" s="170"/>
    </row>
    <row r="75" spans="1:10" x14ac:dyDescent="0.2">
      <c r="A75" s="90"/>
      <c r="B75" s="90"/>
      <c r="C75" s="90"/>
      <c r="D75" s="90"/>
      <c r="J75" s="170"/>
    </row>
    <row r="76" spans="1:10" x14ac:dyDescent="0.2">
      <c r="A76" s="90"/>
      <c r="B76" s="90"/>
      <c r="C76" s="90"/>
      <c r="D76" s="90"/>
      <c r="J76" s="170"/>
    </row>
    <row r="77" spans="1:10" x14ac:dyDescent="0.2">
      <c r="A77" s="90"/>
      <c r="B77" s="90"/>
      <c r="C77" s="90"/>
      <c r="D77" s="90"/>
      <c r="J77" s="170"/>
    </row>
    <row r="78" spans="1:10" x14ac:dyDescent="0.2">
      <c r="A78" s="90"/>
      <c r="B78" s="90"/>
      <c r="C78" s="90"/>
      <c r="D78" s="90"/>
      <c r="J78" s="170"/>
    </row>
    <row r="79" spans="1:10" x14ac:dyDescent="0.2">
      <c r="A79" s="90"/>
      <c r="B79" s="90"/>
      <c r="C79" s="90"/>
      <c r="D79" s="90"/>
      <c r="J79" s="170"/>
    </row>
    <row r="80" spans="1:10" x14ac:dyDescent="0.2">
      <c r="A80" s="90"/>
      <c r="B80" s="90"/>
      <c r="C80" s="90"/>
      <c r="D80" s="90"/>
      <c r="J80" s="170"/>
    </row>
    <row r="81" spans="10:10" x14ac:dyDescent="0.2">
      <c r="J81" s="170"/>
    </row>
    <row r="82" spans="10:10" x14ac:dyDescent="0.2">
      <c r="J82" s="170"/>
    </row>
    <row r="83" spans="10:10" x14ac:dyDescent="0.2">
      <c r="J83" s="170"/>
    </row>
    <row r="84" spans="10:10" x14ac:dyDescent="0.2">
      <c r="J84" s="170"/>
    </row>
    <row r="85" spans="10:10" x14ac:dyDescent="0.2">
      <c r="J85" s="170"/>
    </row>
    <row r="86" spans="10:10" x14ac:dyDescent="0.2">
      <c r="J86" s="170"/>
    </row>
    <row r="87" spans="10:10" x14ac:dyDescent="0.2">
      <c r="J87" s="156"/>
    </row>
    <row r="88" spans="10:10" x14ac:dyDescent="0.2">
      <c r="J88" s="108"/>
    </row>
    <row r="89" spans="10:10" x14ac:dyDescent="0.2">
      <c r="J89" s="167"/>
    </row>
    <row r="90" spans="10:10" x14ac:dyDescent="0.2">
      <c r="J90" s="167"/>
    </row>
    <row r="91" spans="10:10" x14ac:dyDescent="0.2">
      <c r="J91" s="167"/>
    </row>
    <row r="92" spans="10:10" x14ac:dyDescent="0.2">
      <c r="J92" s="167"/>
    </row>
    <row r="93" spans="10:10" x14ac:dyDescent="0.2">
      <c r="J93" s="167"/>
    </row>
    <row r="94" spans="10:10" x14ac:dyDescent="0.2">
      <c r="J94" s="167"/>
    </row>
    <row r="95" spans="10:10" x14ac:dyDescent="0.2">
      <c r="J95" s="167"/>
    </row>
    <row r="96" spans="10:10" x14ac:dyDescent="0.2">
      <c r="J96" s="167"/>
    </row>
    <row r="97" spans="10:10" x14ac:dyDescent="0.2">
      <c r="J97" s="167"/>
    </row>
    <row r="98" spans="10:10" x14ac:dyDescent="0.2">
      <c r="J98" s="167"/>
    </row>
    <row r="99" spans="10:10" x14ac:dyDescent="0.2">
      <c r="J99" s="167"/>
    </row>
    <row r="100" spans="10:10" x14ac:dyDescent="0.2">
      <c r="J100" s="167"/>
    </row>
    <row r="101" spans="10:10" x14ac:dyDescent="0.2">
      <c r="J101" s="167"/>
    </row>
    <row r="102" spans="10:10" x14ac:dyDescent="0.2">
      <c r="J102" s="108"/>
    </row>
    <row r="103" spans="10:10" x14ac:dyDescent="0.2">
      <c r="J103" s="167"/>
    </row>
    <row r="104" spans="10:10" x14ac:dyDescent="0.2">
      <c r="J104" s="108"/>
    </row>
    <row r="105" spans="10:10" x14ac:dyDescent="0.2">
      <c r="J105" s="108"/>
    </row>
    <row r="106" spans="10:10" x14ac:dyDescent="0.2">
      <c r="J106" s="108"/>
    </row>
    <row r="107" spans="10:10" x14ac:dyDescent="0.2">
      <c r="J107" s="108"/>
    </row>
    <row r="108" spans="10:10" x14ac:dyDescent="0.2">
      <c r="J108" s="108"/>
    </row>
    <row r="109" spans="10:10" x14ac:dyDescent="0.2">
      <c r="J109" s="108"/>
    </row>
    <row r="110" spans="10:10" x14ac:dyDescent="0.2">
      <c r="J110" s="108"/>
    </row>
    <row r="111" spans="10:10" x14ac:dyDescent="0.2">
      <c r="J111" s="143"/>
    </row>
    <row r="112" spans="10:10" x14ac:dyDescent="0.2">
      <c r="J112" s="143"/>
    </row>
    <row r="113" spans="10:10" x14ac:dyDescent="0.2">
      <c r="J113" s="143"/>
    </row>
    <row r="114" spans="10:10" x14ac:dyDescent="0.2">
      <c r="J114" s="143"/>
    </row>
    <row r="115" spans="10:10" x14ac:dyDescent="0.2">
      <c r="J115" s="143"/>
    </row>
    <row r="116" spans="10:10" x14ac:dyDescent="0.2">
      <c r="J116" s="143"/>
    </row>
    <row r="117" spans="10:10" x14ac:dyDescent="0.2">
      <c r="J117" s="143"/>
    </row>
    <row r="118" spans="10:10" x14ac:dyDescent="0.2">
      <c r="J118" s="90"/>
    </row>
    <row r="119" spans="10:10" x14ac:dyDescent="0.2">
      <c r="J119" s="128"/>
    </row>
    <row r="120" spans="10:10" x14ac:dyDescent="0.2">
      <c r="J120" s="143"/>
    </row>
    <row r="121" spans="10:10" x14ac:dyDescent="0.2">
      <c r="J121" s="143"/>
    </row>
    <row r="122" spans="10:10" x14ac:dyDescent="0.2">
      <c r="J122" s="143"/>
    </row>
    <row r="123" spans="10:10" x14ac:dyDescent="0.2">
      <c r="J123" s="143"/>
    </row>
    <row r="124" spans="10:10" x14ac:dyDescent="0.2">
      <c r="J124" s="143"/>
    </row>
    <row r="125" spans="10:10" x14ac:dyDescent="0.2">
      <c r="J125" s="143"/>
    </row>
    <row r="126" spans="10:10" x14ac:dyDescent="0.2">
      <c r="J126" s="90"/>
    </row>
    <row r="127" spans="10:10" x14ac:dyDescent="0.2">
      <c r="J127" s="143"/>
    </row>
    <row r="128" spans="10:10" x14ac:dyDescent="0.2">
      <c r="J128" s="143"/>
    </row>
    <row r="129" spans="10:10" x14ac:dyDescent="0.2">
      <c r="J129" s="143"/>
    </row>
    <row r="130" spans="10:10" x14ac:dyDescent="0.2">
      <c r="J130" s="143"/>
    </row>
    <row r="131" spans="10:10" x14ac:dyDescent="0.2">
      <c r="J131" s="143"/>
    </row>
    <row r="132" spans="10:10" x14ac:dyDescent="0.2">
      <c r="J132" s="143"/>
    </row>
    <row r="133" spans="10:10" x14ac:dyDescent="0.2">
      <c r="J133" s="143"/>
    </row>
    <row r="134" spans="10:10" x14ac:dyDescent="0.2">
      <c r="J134" s="143"/>
    </row>
    <row r="135" spans="10:10" x14ac:dyDescent="0.2">
      <c r="J135" s="171"/>
    </row>
    <row r="136" spans="10:10" x14ac:dyDescent="0.2">
      <c r="J136" s="171"/>
    </row>
    <row r="137" spans="10:10" x14ac:dyDescent="0.2">
      <c r="J137" s="171"/>
    </row>
    <row r="138" spans="10:10" x14ac:dyDescent="0.2">
      <c r="J138" s="171"/>
    </row>
    <row r="139" spans="10:10" x14ac:dyDescent="0.2">
      <c r="J139" s="143"/>
    </row>
    <row r="140" spans="10:10" x14ac:dyDescent="0.2">
      <c r="J140" s="90"/>
    </row>
    <row r="141" spans="10:10" x14ac:dyDescent="0.2">
      <c r="J141" s="90"/>
    </row>
    <row r="142" spans="10:10" x14ac:dyDescent="0.2">
      <c r="J142" s="90"/>
    </row>
    <row r="143" spans="10:10" x14ac:dyDescent="0.2">
      <c r="J143" s="90"/>
    </row>
    <row r="144" spans="10:10" x14ac:dyDescent="0.2">
      <c r="J144" s="90"/>
    </row>
    <row r="145" spans="10:10" x14ac:dyDescent="0.2">
      <c r="J145" s="90"/>
    </row>
    <row r="146" spans="10:10" x14ac:dyDescent="0.2">
      <c r="J146" s="90"/>
    </row>
    <row r="147" spans="10:10" x14ac:dyDescent="0.2">
      <c r="J147" s="90"/>
    </row>
    <row r="148" spans="10:10" x14ac:dyDescent="0.2">
      <c r="J148" s="90"/>
    </row>
    <row r="149" spans="10:10" x14ac:dyDescent="0.2">
      <c r="J149" s="90"/>
    </row>
    <row r="150" spans="10:10" x14ac:dyDescent="0.2">
      <c r="J150" s="90"/>
    </row>
    <row r="151" spans="10:10" x14ac:dyDescent="0.2">
      <c r="J151" s="90"/>
    </row>
    <row r="152" spans="10:10" x14ac:dyDescent="0.2">
      <c r="J152" s="90"/>
    </row>
    <row r="153" spans="10:10" x14ac:dyDescent="0.2">
      <c r="J153" s="90"/>
    </row>
    <row r="154" spans="10:10" x14ac:dyDescent="0.2">
      <c r="J154" s="90"/>
    </row>
    <row r="155" spans="10:10" x14ac:dyDescent="0.2">
      <c r="J155" s="90"/>
    </row>
    <row r="156" spans="10:10" x14ac:dyDescent="0.2">
      <c r="J156" s="90"/>
    </row>
    <row r="157" spans="10:10" x14ac:dyDescent="0.2">
      <c r="J157" s="90"/>
    </row>
    <row r="158" spans="10:10" x14ac:dyDescent="0.2">
      <c r="J158" s="90"/>
    </row>
    <row r="159" spans="10:10" x14ac:dyDescent="0.2">
      <c r="J159" s="90"/>
    </row>
    <row r="160" spans="10:10" x14ac:dyDescent="0.2">
      <c r="J160" s="90"/>
    </row>
    <row r="161" spans="10:10" x14ac:dyDescent="0.2">
      <c r="J161" s="90"/>
    </row>
    <row r="162" spans="10:10" x14ac:dyDescent="0.2">
      <c r="J162" s="90"/>
    </row>
    <row r="163" spans="10:10" x14ac:dyDescent="0.2">
      <c r="J163" s="90"/>
    </row>
    <row r="164" spans="10:10" x14ac:dyDescent="0.2">
      <c r="J164" s="90"/>
    </row>
  </sheetData>
  <pageMargins left="0.5" right="0.5" top="0.5" bottom="0.5" header="0.5" footer="0.5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JAN-MAR PHYSICAL</vt:lpstr>
      <vt:lpstr>Stock Purchase</vt:lpstr>
      <vt:lpstr>Recharges</vt:lpstr>
      <vt:lpstr>3rd Party Income</vt:lpstr>
      <vt:lpstr>Payment Summary</vt:lpstr>
    </vt:vector>
  </TitlesOfParts>
  <Company>Universal Music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Universal Music Group</dc:creator>
  <cp:lastModifiedBy>Microsoft Office User</cp:lastModifiedBy>
  <cp:lastPrinted>2016-09-08T00:29:23Z</cp:lastPrinted>
  <dcterms:created xsi:type="dcterms:W3CDTF">1999-09-26T23:00:31Z</dcterms:created>
  <dcterms:modified xsi:type="dcterms:W3CDTF">2017-07-07T07:37:07Z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