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nny/Desktop/Attachments/"/>
    </mc:Choice>
  </mc:AlternateContent>
  <xr:revisionPtr revIDLastSave="0" documentId="8_{FB1E9850-FAA4-5D43-952E-DDF25B9ACF0C}" xr6:coauthVersionLast="37" xr6:coauthVersionMax="37" xr10:uidLastSave="{00000000-0000-0000-0000-000000000000}"/>
  <bookViews>
    <workbookView xWindow="0" yWindow="0" windowWidth="25600" windowHeight="16000" tabRatio="911" xr2:uid="{00000000-000D-0000-FFFF-FFFF00000000}"/>
  </bookViews>
  <sheets>
    <sheet name="JAN-MAR PHYSICAL 2018" sheetId="69" r:id="rId1"/>
  </sheets>
  <definedNames>
    <definedName name="_xlnm._FilterDatabase" localSheetId="0" hidden="1">'JAN-MAR PHYSICAL 2018'!$A$2:$Y$54</definedName>
    <definedName name="_xlnm.Print_Area" localSheetId="0">'JAN-MAR PHYSICAL 2018'!$A$1:$Y$6</definedName>
  </definedNames>
  <calcPr calcId="179021" calcOnSave="0"/>
</workbook>
</file>

<file path=xl/calcChain.xml><?xml version="1.0" encoding="utf-8"?>
<calcChain xmlns="http://schemas.openxmlformats.org/spreadsheetml/2006/main">
  <c r="J1" i="69" l="1"/>
  <c r="P1" i="69"/>
  <c r="M1" i="69"/>
  <c r="L1" i="69"/>
  <c r="K1" i="69"/>
  <c r="N45" i="69"/>
  <c r="R45" i="69" s="1"/>
  <c r="U45" i="69" s="1"/>
  <c r="O45" i="69"/>
  <c r="Q45" i="69"/>
  <c r="W45" i="69"/>
  <c r="Y45" i="69"/>
  <c r="N44" i="69"/>
  <c r="O44" i="69"/>
  <c r="Q44" i="69"/>
  <c r="R44" i="69"/>
  <c r="W44" i="69"/>
  <c r="N43" i="69"/>
  <c r="O43" i="69"/>
  <c r="N42" i="69"/>
  <c r="O42" i="69"/>
  <c r="W42" i="69" s="1"/>
  <c r="N41" i="69"/>
  <c r="R41" i="69" s="1"/>
  <c r="U41" i="69" s="1"/>
  <c r="O41" i="69"/>
  <c r="Q41" i="69"/>
  <c r="W41" i="69"/>
  <c r="Y41" i="69"/>
  <c r="N40" i="69"/>
  <c r="O40" i="69"/>
  <c r="Q40" i="69"/>
  <c r="R40" i="69"/>
  <c r="W40" i="69"/>
  <c r="N39" i="69"/>
  <c r="O39" i="69"/>
  <c r="N38" i="69"/>
  <c r="O38" i="69"/>
  <c r="W38" i="69" s="1"/>
  <c r="N37" i="69"/>
  <c r="R37" i="69" s="1"/>
  <c r="U37" i="69" s="1"/>
  <c r="O37" i="69"/>
  <c r="Q37" i="69"/>
  <c r="W37" i="69"/>
  <c r="Y37" i="69"/>
  <c r="N36" i="69"/>
  <c r="O36" i="69"/>
  <c r="Q36" i="69"/>
  <c r="R36" i="69"/>
  <c r="W36" i="69"/>
  <c r="N35" i="69"/>
  <c r="O35" i="69"/>
  <c r="N34" i="69"/>
  <c r="O34" i="69"/>
  <c r="W34" i="69" s="1"/>
  <c r="N33" i="69"/>
  <c r="R33" i="69" s="1"/>
  <c r="U33" i="69" s="1"/>
  <c r="O33" i="69"/>
  <c r="Q33" i="69"/>
  <c r="W33" i="69"/>
  <c r="Y33" i="69"/>
  <c r="N32" i="69"/>
  <c r="W32" i="69" s="1"/>
  <c r="O32" i="69"/>
  <c r="Q32" i="69"/>
  <c r="R32" i="69"/>
  <c r="N31" i="69"/>
  <c r="O31" i="69"/>
  <c r="N30" i="69"/>
  <c r="O30" i="69"/>
  <c r="W30" i="69"/>
  <c r="N29" i="69"/>
  <c r="O29" i="69"/>
  <c r="R29" i="69" s="1"/>
  <c r="U29" i="69" s="1"/>
  <c r="Q29" i="69"/>
  <c r="W29" i="69"/>
  <c r="N28" i="69"/>
  <c r="W28" i="69" s="1"/>
  <c r="O28" i="69"/>
  <c r="Q28" i="69"/>
  <c r="R28" i="69"/>
  <c r="N27" i="69"/>
  <c r="O27" i="69"/>
  <c r="N26" i="69"/>
  <c r="O26" i="69"/>
  <c r="W26" i="69" s="1"/>
  <c r="N25" i="69"/>
  <c r="O25" i="69"/>
  <c r="Q25" i="69"/>
  <c r="W25" i="69"/>
  <c r="N24" i="69"/>
  <c r="W24" i="69" s="1"/>
  <c r="O24" i="69"/>
  <c r="Q24" i="69"/>
  <c r="R24" i="69"/>
  <c r="N23" i="69"/>
  <c r="O23" i="69"/>
  <c r="N22" i="69"/>
  <c r="O22" i="69"/>
  <c r="W22" i="69"/>
  <c r="N21" i="69"/>
  <c r="O21" i="69"/>
  <c r="R21" i="69" s="1"/>
  <c r="U21" i="69" s="1"/>
  <c r="Q21" i="69"/>
  <c r="W21" i="69"/>
  <c r="N20" i="69"/>
  <c r="W20" i="69" s="1"/>
  <c r="O20" i="69"/>
  <c r="Q20" i="69"/>
  <c r="R20" i="69"/>
  <c r="N19" i="69"/>
  <c r="O19" i="69"/>
  <c r="N18" i="69"/>
  <c r="O18" i="69"/>
  <c r="W18" i="69" s="1"/>
  <c r="N17" i="69"/>
  <c r="O17" i="69"/>
  <c r="Q17" i="69"/>
  <c r="W17" i="69"/>
  <c r="N16" i="69"/>
  <c r="W16" i="69" s="1"/>
  <c r="O16" i="69"/>
  <c r="Q16" i="69"/>
  <c r="R16" i="69"/>
  <c r="N15" i="69"/>
  <c r="O15" i="69"/>
  <c r="N14" i="69"/>
  <c r="O14" i="69"/>
  <c r="W14" i="69"/>
  <c r="N13" i="69"/>
  <c r="O13" i="69"/>
  <c r="R13" i="69" s="1"/>
  <c r="U13" i="69" s="1"/>
  <c r="Q13" i="69"/>
  <c r="W13" i="69"/>
  <c r="N12" i="69"/>
  <c r="W12" i="69" s="1"/>
  <c r="O12" i="69"/>
  <c r="Q12" i="69"/>
  <c r="R12" i="69"/>
  <c r="N11" i="69"/>
  <c r="O11" i="69"/>
  <c r="N10" i="69"/>
  <c r="O10" i="69"/>
  <c r="W10" i="69" s="1"/>
  <c r="N9" i="69"/>
  <c r="O9" i="69"/>
  <c r="Q9" i="69"/>
  <c r="W9" i="69"/>
  <c r="N8" i="69"/>
  <c r="W8" i="69" s="1"/>
  <c r="O8" i="69"/>
  <c r="Q8" i="69"/>
  <c r="R8" i="69"/>
  <c r="Q7" i="69"/>
  <c r="R7" i="69" s="1"/>
  <c r="U7" i="69" s="1"/>
  <c r="W7" i="69"/>
  <c r="N6" i="69"/>
  <c r="W6" i="69" s="1"/>
  <c r="O6" i="69"/>
  <c r="Q6" i="69"/>
  <c r="R6" i="69" s="1"/>
  <c r="N5" i="69"/>
  <c r="O5" i="69"/>
  <c r="N4" i="69"/>
  <c r="O4" i="69"/>
  <c r="O1" i="69" s="1"/>
  <c r="U6" i="69" l="1"/>
  <c r="Y6" i="69" s="1"/>
  <c r="Q11" i="69"/>
  <c r="R11" i="69"/>
  <c r="W11" i="69"/>
  <c r="U16" i="69"/>
  <c r="Y16" i="69" s="1"/>
  <c r="Q27" i="69"/>
  <c r="R27" i="69"/>
  <c r="W27" i="69"/>
  <c r="U32" i="69"/>
  <c r="Y32" i="69" s="1"/>
  <c r="U36" i="69"/>
  <c r="Y36" i="69" s="1"/>
  <c r="U40" i="69"/>
  <c r="Y40" i="69" s="1"/>
  <c r="U44" i="69"/>
  <c r="Y44" i="69" s="1"/>
  <c r="N1" i="69"/>
  <c r="R4" i="69"/>
  <c r="Q4" i="69"/>
  <c r="Q5" i="69"/>
  <c r="W5" i="69"/>
  <c r="R9" i="69"/>
  <c r="U12" i="69"/>
  <c r="Y12" i="69" s="1"/>
  <c r="Y13" i="69"/>
  <c r="Q23" i="69"/>
  <c r="R23" i="69"/>
  <c r="W23" i="69"/>
  <c r="R25" i="69"/>
  <c r="U28" i="69"/>
  <c r="Y28" i="69" s="1"/>
  <c r="Y29" i="69"/>
  <c r="U8" i="69"/>
  <c r="Y8" i="69" s="1"/>
  <c r="Q19" i="69"/>
  <c r="R19" i="69"/>
  <c r="W19" i="69"/>
  <c r="U24" i="69"/>
  <c r="Y24" i="69" s="1"/>
  <c r="Q35" i="69"/>
  <c r="R35" i="69"/>
  <c r="W35" i="69"/>
  <c r="Q39" i="69"/>
  <c r="R39" i="69" s="1"/>
  <c r="W39" i="69"/>
  <c r="Q43" i="69"/>
  <c r="R43" i="69"/>
  <c r="W43" i="69"/>
  <c r="W4" i="69"/>
  <c r="W1" i="69" s="1"/>
  <c r="R5" i="69"/>
  <c r="Y7" i="69"/>
  <c r="Q15" i="69"/>
  <c r="R15" i="69"/>
  <c r="W15" i="69"/>
  <c r="R17" i="69"/>
  <c r="Y20" i="69"/>
  <c r="U20" i="69"/>
  <c r="Y21" i="69"/>
  <c r="Q31" i="69"/>
  <c r="R31" i="69"/>
  <c r="W31" i="69"/>
  <c r="R34" i="69"/>
  <c r="R42" i="69"/>
  <c r="Q10" i="69"/>
  <c r="R10" i="69" s="1"/>
  <c r="Q14" i="69"/>
  <c r="R14" i="69" s="1"/>
  <c r="Q18" i="69"/>
  <c r="R18" i="69" s="1"/>
  <c r="Q22" i="69"/>
  <c r="R22" i="69" s="1"/>
  <c r="Q26" i="69"/>
  <c r="R26" i="69" s="1"/>
  <c r="Q30" i="69"/>
  <c r="R30" i="69" s="1"/>
  <c r="Q34" i="69"/>
  <c r="Q38" i="69"/>
  <c r="R38" i="69" s="1"/>
  <c r="Q42" i="69"/>
  <c r="U26" i="69" l="1"/>
  <c r="Y26" i="69"/>
  <c r="U30" i="69"/>
  <c r="Y30" i="69"/>
  <c r="U14" i="69"/>
  <c r="Y14" i="69"/>
  <c r="U10" i="69"/>
  <c r="Y10" i="69"/>
  <c r="U38" i="69"/>
  <c r="Y38" i="69"/>
  <c r="U22" i="69"/>
  <c r="Y22" i="69"/>
  <c r="U39" i="69"/>
  <c r="Y39" i="69" s="1"/>
  <c r="U18" i="69"/>
  <c r="Y18" i="69"/>
  <c r="U42" i="69"/>
  <c r="Y42" i="69"/>
  <c r="U15" i="69"/>
  <c r="Y15" i="69" s="1"/>
  <c r="U35" i="69"/>
  <c r="Y35" i="69" s="1"/>
  <c r="U23" i="69"/>
  <c r="Y23" i="69" s="1"/>
  <c r="U11" i="69"/>
  <c r="Y11" i="69" s="1"/>
  <c r="U31" i="69"/>
  <c r="Y31" i="69" s="1"/>
  <c r="Q1" i="69"/>
  <c r="U34" i="69"/>
  <c r="Y34" i="69"/>
  <c r="U17" i="69"/>
  <c r="Y17" i="69" s="1"/>
  <c r="U43" i="69"/>
  <c r="Y43" i="69" s="1"/>
  <c r="Y19" i="69"/>
  <c r="U19" i="69"/>
  <c r="U25" i="69"/>
  <c r="Y25" i="69"/>
  <c r="U9" i="69"/>
  <c r="Y9" i="69" s="1"/>
  <c r="U4" i="69"/>
  <c r="R1" i="69"/>
  <c r="Y4" i="69"/>
  <c r="U27" i="69"/>
  <c r="Y27" i="69" s="1"/>
  <c r="U5" i="69"/>
  <c r="Y5" i="69" s="1"/>
  <c r="U1" i="69" l="1"/>
  <c r="Y1" i="69"/>
</calcChain>
</file>

<file path=xl/sharedStrings.xml><?xml version="1.0" encoding="utf-8"?>
<sst xmlns="http://schemas.openxmlformats.org/spreadsheetml/2006/main" count="284" uniqueCount="89">
  <si>
    <t>Sales Month</t>
  </si>
  <si>
    <t>Catalog</t>
  </si>
  <si>
    <t>Title</t>
  </si>
  <si>
    <t>Release Date</t>
  </si>
  <si>
    <t>Music Class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</si>
  <si>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</si>
  <si>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</si>
  <si>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</si>
  <si>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</si>
  <si>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</si>
  <si>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</si>
  <si>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</si>
  <si>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</si>
  <si>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</si>
  <si>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Net Sales Value</t>
  </si>
  <si>
    <t>Distribution Fee %</t>
  </si>
  <si>
    <t>Distribution Fee Value</t>
  </si>
  <si>
    <t>Mechanical Rate %</t>
  </si>
  <si>
    <t>Mechanical</t>
  </si>
  <si>
    <t>Artist</t>
  </si>
  <si>
    <t>Pmt Due</t>
  </si>
  <si>
    <t>Rebate Value</t>
  </si>
  <si>
    <t>Physical Sales</t>
  </si>
  <si>
    <t>CD Album</t>
  </si>
  <si>
    <t>Carrier</t>
  </si>
  <si>
    <t>FCL100CD</t>
  </si>
  <si>
    <t>SEEKAE</t>
  </si>
  <si>
    <t>THE WORRY - SEEKAE</t>
  </si>
  <si>
    <t>Pop</t>
  </si>
  <si>
    <t>G06</t>
  </si>
  <si>
    <t>FCL119CD</t>
  </si>
  <si>
    <t>FLIGHT FACILITIES</t>
  </si>
  <si>
    <t>GG2</t>
  </si>
  <si>
    <t>FCL75CD</t>
  </si>
  <si>
    <t>FLUME</t>
  </si>
  <si>
    <t>G22</t>
  </si>
  <si>
    <t>JAGWAR MA</t>
  </si>
  <si>
    <t>FCL107CD</t>
  </si>
  <si>
    <t>CHET FAKER</t>
  </si>
  <si>
    <t>G12</t>
  </si>
  <si>
    <t>Vinyl 12" Double Album</t>
  </si>
  <si>
    <t>FCL160CD</t>
  </si>
  <si>
    <t>FCL160LP</t>
  </si>
  <si>
    <t>SKIN (2LP LIMITED EDITION</t>
  </si>
  <si>
    <t>Y18</t>
  </si>
  <si>
    <t>FCL160LPX</t>
  </si>
  <si>
    <t>V22</t>
  </si>
  <si>
    <t>FCL166LP</t>
  </si>
  <si>
    <t>FLIGHT FACILITIES, DAVIDE</t>
  </si>
  <si>
    <t>LIVE WITH THE MELBOURNE SY</t>
  </si>
  <si>
    <t>A12</t>
  </si>
  <si>
    <t>FCL180CD</t>
  </si>
  <si>
    <t>CLASSIXX</t>
  </si>
  <si>
    <t>#DIV/0</t>
  </si>
  <si>
    <t>FCL85CD</t>
  </si>
  <si>
    <t>CD 3 to 4 Disc Set</t>
  </si>
  <si>
    <t>AD9</t>
  </si>
  <si>
    <t>Vinyl Album</t>
  </si>
  <si>
    <t>FCL75LP</t>
  </si>
  <si>
    <t>Vinyl Multi Box Set</t>
  </si>
  <si>
    <t>Y87</t>
  </si>
  <si>
    <t>FCL184CD</t>
  </si>
  <si>
    <t>FCL190LP</t>
  </si>
  <si>
    <t>SKIN COMPANION EP I (12 LP</t>
  </si>
  <si>
    <t>FCL97LP</t>
  </si>
  <si>
    <t>FLUME &amp; CHET FAKER</t>
  </si>
  <si>
    <t>FCL154LP</t>
  </si>
  <si>
    <t>THRUPENCE</t>
  </si>
  <si>
    <t>IDEAS OF AESTHETICS 12LP -</t>
  </si>
  <si>
    <t>FCL200LP</t>
  </si>
  <si>
    <t>NICK MURPHY</t>
  </si>
  <si>
    <t>FLUME: DELUXE EDITION</t>
  </si>
  <si>
    <t>Vinyl 12 inch Single</t>
  </si>
  <si>
    <t>BUILT ON GLASS</t>
  </si>
  <si>
    <t>DOWN TO EARTH</t>
  </si>
  <si>
    <t>SKIN (CD ALBUM)</t>
  </si>
  <si>
    <t>SKIN (2LP - STANDARD) - FL</t>
  </si>
  <si>
    <t>FCL161CD</t>
  </si>
  <si>
    <t>TOUCH SENSITIVE</t>
  </si>
  <si>
    <t>VISIONS</t>
  </si>
  <si>
    <t>FARAWAY REACH (CD ALBUM)</t>
  </si>
  <si>
    <t>EVERY NOW &amp; THEN</t>
  </si>
  <si>
    <t>MISSING LINK (LP)</t>
  </si>
  <si>
    <t>LOCKJAW EP (12 LP)</t>
  </si>
  <si>
    <t>FCL183LP</t>
  </si>
  <si>
    <t>TA-KU AND WAFIA</t>
  </si>
  <si>
    <t>(M)EDIAN EP (LP)</t>
  </si>
  <si>
    <t>FLUME (LP)</t>
  </si>
  <si>
    <t>V21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</si>
</sst>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7" formatCode="0#"/>
    <numFmt numFmtId="168" formatCode="&quot;$&quot;#,##0.00"/>
    <numFmt numFmtId="169" formatCode="_(* #,##0.00_);_(* \(#,##0.00\);_(* &quot;-&quot;_);_(@_)"/>
    <numFmt numFmtId="171" formatCode="0.0%"/>
  </numFmts>
  <fonts count="7">
    <font>
      <sz val="12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1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5" fillId="0" borderId="1"/>
    <xf numFmtId="9" fontId="2" fillId="0" borderId="0" applyFont="0" applyFill="0" applyBorder="0" applyAlignment="0" applyProtection="0"/>
  </cellStyleXfs>
  <cellXfs count="77">
    <xf numFmtId="0" fontId="0" fillId="0" borderId="1" xfId="0"/>
    <xf numFmtId="0" fontId="3" fillId="0" borderId="3" xfId="0" applyFont="1" applyBorder="1" applyAlignment="1"/>
    <xf numFmtId="0" fontId="3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0" xfId="0" applyBorder="1"/>
    <xf numFmtId="0" fontId="3" fillId="0" borderId="2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0" fontId="0" fillId="0" borderId="6" xfId="0" applyBorder="1"/>
    <xf numFmtId="0" fontId="3" fillId="0" borderId="5" xfId="0" applyNumberFormat="1" applyFont="1" applyBorder="1" applyAlignment="1">
      <alignment horizontal="center" wrapText="1"/>
    </xf>
    <xf numFmtId="168" fontId="3" fillId="0" borderId="7" xfId="0" applyNumberFormat="1" applyFont="1" applyBorder="1" applyAlignment="1">
      <alignment horizontal="center" wrapText="1"/>
    </xf>
    <xf numFmtId="168" fontId="3" fillId="0" borderId="8" xfId="0" applyNumberFormat="1" applyFont="1" applyBorder="1" applyAlignment="1">
      <alignment horizontal="center" wrapText="1"/>
    </xf>
    <xf numFmtId="0" fontId="0" fillId="0" borderId="9" xfId="0" applyBorder="1"/>
    <xf numFmtId="43" fontId="0" fillId="0" borderId="9" xfId="0" applyNumberFormat="1" applyBorder="1"/>
    <xf numFmtId="0" fontId="3" fillId="0" borderId="10" xfId="0" applyNumberFormat="1" applyFont="1" applyBorder="1" applyAlignment="1">
      <alignment horizontal="center" wrapText="1"/>
    </xf>
    <xf numFmtId="0" fontId="0" fillId="0" borderId="11" xfId="0" applyBorder="1"/>
    <xf numFmtId="165" fontId="3" fillId="0" borderId="4" xfId="1" applyFont="1" applyBorder="1" applyAlignment="1">
      <alignment horizontal="center" wrapText="1"/>
    </xf>
    <xf numFmtId="0" fontId="0" fillId="0" borderId="1" xfId="0" applyBorder="1"/>
    <xf numFmtId="0" fontId="0" fillId="0" borderId="0" xfId="0" applyFill="1" applyBorder="1"/>
    <xf numFmtId="0" fontId="0" fillId="0" borderId="1" xfId="0" applyFill="1"/>
    <xf numFmtId="0" fontId="0" fillId="0" borderId="12" xfId="0" applyBorder="1"/>
    <xf numFmtId="165" fontId="5" fillId="0" borderId="1" xfId="1" applyFont="1" applyBorder="1"/>
    <xf numFmtId="0" fontId="3" fillId="0" borderId="11" xfId="0" applyNumberFormat="1" applyFont="1" applyFill="1" applyBorder="1" applyAlignment="1">
      <alignment horizontal="center" wrapText="1"/>
    </xf>
    <xf numFmtId="0" fontId="0" fillId="0" borderId="11" xfId="0" applyFill="1" applyBorder="1"/>
    <xf numFmtId="169" fontId="0" fillId="0" borderId="11" xfId="0" applyNumberFormat="1" applyFill="1" applyBorder="1"/>
    <xf numFmtId="165" fontId="3" fillId="0" borderId="2" xfId="1" applyFont="1" applyBorder="1" applyAlignment="1">
      <alignment horizontal="center" wrapText="1"/>
    </xf>
    <xf numFmtId="165" fontId="5" fillId="0" borderId="0" xfId="1" applyFont="1" applyBorder="1"/>
    <xf numFmtId="17" fontId="6" fillId="0" borderId="4" xfId="0" quotePrefix="1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43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7" fontId="3" fillId="0" borderId="2" xfId="0" applyNumberFormat="1" applyFont="1" applyBorder="1" applyAlignment="1">
      <alignment horizontal="left"/>
    </xf>
    <xf numFmtId="3" fontId="3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0" fillId="0" borderId="1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43" fontId="0" fillId="0" borderId="6" xfId="0" applyNumberFormat="1" applyFill="1" applyBorder="1" applyAlignment="1">
      <alignment horizontal="center"/>
    </xf>
    <xf numFmtId="43" fontId="0" fillId="0" borderId="1" xfId="0" applyNumberForma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169" fontId="0" fillId="0" borderId="11" xfId="0" applyNumberFormat="1" applyFill="1" applyBorder="1" applyAlignment="1">
      <alignment horizontal="center"/>
    </xf>
    <xf numFmtId="3" fontId="0" fillId="0" borderId="1" xfId="0" applyNumberFormat="1" applyFill="1"/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 applyAlignment="1"/>
    <xf numFmtId="3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1" xfId="0" applyFill="1" applyAlignment="1">
      <alignment horizontal="left"/>
    </xf>
    <xf numFmtId="0" fontId="0" fillId="0" borderId="1" xfId="0" applyFill="1" applyAlignment="1">
      <alignment horizontal="right"/>
    </xf>
    <xf numFmtId="1" fontId="4" fillId="0" borderId="14" xfId="0" applyNumberFormat="1" applyFont="1" applyFill="1" applyBorder="1" applyAlignment="1">
      <alignment horizontal="center"/>
    </xf>
    <xf numFmtId="171" fontId="0" fillId="0" borderId="1" xfId="8" applyNumberFormat="1" applyFont="1" applyBorder="1" applyAlignment="1">
      <alignment horizontal="center"/>
    </xf>
    <xf numFmtId="4" fontId="3" fillId="2" borderId="5" xfId="0" applyNumberFormat="1" applyFont="1" applyFill="1" applyBorder="1" applyAlignment="1">
      <alignment horizontal="right"/>
    </xf>
    <xf numFmtId="4" fontId="0" fillId="0" borderId="1" xfId="0" applyNumberFormat="1"/>
    <xf numFmtId="165" fontId="3" fillId="2" borderId="5" xfId="1" applyFont="1" applyFill="1" applyBorder="1" applyAlignment="1">
      <alignment horizontal="right"/>
    </xf>
    <xf numFmtId="1" fontId="4" fillId="3" borderId="14" xfId="0" applyNumberFormat="1" applyFont="1" applyFill="1" applyBorder="1" applyAlignment="1">
      <alignment horizontal="center"/>
    </xf>
    <xf numFmtId="0" fontId="0" fillId="3" borderId="1" xfId="0" applyFill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3" borderId="1" xfId="0" applyFill="1"/>
    <xf numFmtId="0" fontId="0" fillId="3" borderId="1" xfId="0" applyFill="1" applyAlignment="1">
      <alignment horizontal="right"/>
    </xf>
    <xf numFmtId="43" fontId="0" fillId="3" borderId="6" xfId="0" applyNumberFormat="1" applyFill="1" applyBorder="1" applyAlignment="1">
      <alignment horizontal="center"/>
    </xf>
    <xf numFmtId="43" fontId="0" fillId="3" borderId="1" xfId="0" applyNumberFormat="1" applyFill="1" applyBorder="1" applyAlignment="1">
      <alignment horizontal="center"/>
    </xf>
    <xf numFmtId="43" fontId="0" fillId="3" borderId="0" xfId="0" applyNumberFormat="1" applyFill="1" applyBorder="1" applyAlignment="1">
      <alignment horizontal="center"/>
    </xf>
    <xf numFmtId="43" fontId="0" fillId="3" borderId="11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171" fontId="0" fillId="3" borderId="1" xfId="8" applyNumberFormat="1" applyFont="1" applyFill="1" applyBorder="1" applyAlignment="1">
      <alignment horizontal="center"/>
    </xf>
    <xf numFmtId="43" fontId="0" fillId="3" borderId="9" xfId="0" applyNumberFormat="1" applyFill="1" applyBorder="1"/>
    <xf numFmtId="0" fontId="0" fillId="3" borderId="0" xfId="0" applyFill="1" applyBorder="1" applyAlignment="1">
      <alignment horizontal="center"/>
    </xf>
    <xf numFmtId="169" fontId="0" fillId="3" borderId="11" xfId="0" applyNumberFormat="1" applyFill="1" applyBorder="1" applyAlignment="1">
      <alignment horizontal="center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urrency 2" xfId="4" xr:uid="{00000000-0005-0000-0000-000004000000}"/>
    <cellStyle name="Currency 2 2" xfId="5" xr:uid="{00000000-0005-0000-0000-000005000000}"/>
    <cellStyle name="Normal" xfId="0" builtinId="0"/>
    <cellStyle name="Normal 2" xfId="6" xr:uid="{00000000-0005-0000-0000-000007000000}"/>
    <cellStyle name="Normal 2 2" xfId="7" xr:uid="{00000000-0005-0000-0000-000008000000}"/>
    <cellStyle name="Percent" xfId="8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2"/>
  <sheetViews>
    <sheetView tabSelected="1" defaultGridColor="0" colorId="22" zoomScale="75" workbookViewId="0">
      <pane xSplit="4" ySplit="3" topLeftCell="R5" activePane="bottomRight" state="frozen"/>
      <selection activeCell="A5" sqref="A5"/>
      <selection pane="topRight" activeCell="A5" sqref="A5"/>
      <selection pane="bottomLeft" activeCell="A5" sqref="A5"/>
      <selection pane="bottomRight" activeCell="Y45" sqref="Y4:Y45"/>
    </sheetView>
  </sheetViews>
  <sheetFormatPr baseColWidth="10" defaultColWidth="9.7109375" defaultRowHeight="15" customHeight="1" outlineLevelCol="1"/>
  <cols>
    <col min="1" max="1" width="11.28515625" style="19" customWidth="1"/>
    <col min="2" max="2" width="13.5703125" style="56" customWidth="1"/>
    <col min="3" max="3" width="29.5703125" style="56" customWidth="1"/>
    <col min="4" max="4" width="31.5703125" style="56" customWidth="1"/>
    <col min="5" max="5" width="12.28515625" style="56" customWidth="1"/>
    <col min="6" max="7" width="12" style="56" customWidth="1"/>
    <col min="8" max="8" width="10.28515625" style="56" customWidth="1"/>
    <col min="9" max="9" width="5.5703125" style="19" customWidth="1"/>
    <col min="10" max="10" width="13.5703125" style="57" customWidth="1"/>
    <col min="11" max="11" width="10.28515625" style="57" customWidth="1"/>
    <col min="12" max="12" width="11.7109375" style="57" customWidth="1"/>
    <col min="13" max="13" width="10" style="57" customWidth="1"/>
    <col min="14" max="14" width="17.42578125" style="19" customWidth="1"/>
    <col min="15" max="15" width="13.5703125" style="19" customWidth="1"/>
    <col min="16" max="16" width="14.42578125" style="19" customWidth="1"/>
    <col min="17" max="17" width="11.85546875" style="19" customWidth="1"/>
    <col min="18" max="18" width="13.28515625" style="19" customWidth="1"/>
    <col min="19" max="19" width="4" style="19" customWidth="1"/>
    <col min="20" max="20" width="10.28515625" style="19" customWidth="1"/>
    <col min="21" max="21" width="13.5703125" style="19" customWidth="1"/>
    <col min="22" max="22" width="11.28515625" style="19" customWidth="1"/>
    <col min="23" max="23" width="12.7109375" style="19" customWidth="1"/>
    <col min="24" max="24" width="4" style="19" customWidth="1"/>
    <col min="25" max="25" width="13.85546875" style="19" customWidth="1"/>
    <col min="26" max="26" width="13.7109375" style="19" hidden="1" customWidth="1" outlineLevel="1"/>
    <col min="27" max="27" width="9.7109375" style="19" collapsed="1"/>
    <col min="28" max="16384" width="9.7109375" style="19"/>
  </cols>
  <sheetData>
    <row r="1" spans="1:28" customFormat="1" ht="17" thickBot="1">
      <c r="A1" s="27" t="s">
        <v>22</v>
      </c>
      <c r="B1" s="27"/>
      <c r="C1" s="28"/>
      <c r="D1" s="33"/>
      <c r="E1" s="28"/>
      <c r="F1" s="28"/>
      <c r="G1" s="28"/>
      <c r="H1" s="28"/>
      <c r="I1" s="1"/>
      <c r="J1" s="34">
        <f t="shared" ref="J1:R1" si="0">SUM(J3:J92)</f>
        <v>991</v>
      </c>
      <c r="K1" s="34">
        <f t="shared" si="0"/>
        <v>-25</v>
      </c>
      <c r="L1" s="34">
        <f t="shared" si="0"/>
        <v>966</v>
      </c>
      <c r="M1" s="34">
        <f t="shared" si="0"/>
        <v>1</v>
      </c>
      <c r="N1" s="60">
        <f t="shared" si="0"/>
        <v>12572.024291201531</v>
      </c>
      <c r="O1" s="60">
        <f t="shared" si="0"/>
        <v>-261.93429120152939</v>
      </c>
      <c r="P1" s="60">
        <f t="shared" si="0"/>
        <v>-1399.3300000000004</v>
      </c>
      <c r="Q1" s="60">
        <f t="shared" si="0"/>
        <v>-272.76900000000001</v>
      </c>
      <c r="R1" s="60">
        <f t="shared" si="0"/>
        <v>10637.991</v>
      </c>
      <c r="S1" s="60"/>
      <c r="T1" s="60"/>
      <c r="U1" s="60">
        <f>SUM(U3:U92)</f>
        <v>1063.7991000000002</v>
      </c>
      <c r="V1" s="60"/>
      <c r="W1" s="60">
        <f>SUM(W3:W92)</f>
        <v>1070.9778300000003</v>
      </c>
      <c r="X1" s="60"/>
      <c r="Y1" s="62">
        <f>SUM(Y3:Y92)</f>
        <v>8503.2140700000018</v>
      </c>
      <c r="AB1" s="61"/>
    </row>
    <row r="2" spans="1:28" customFormat="1" ht="27.25" customHeight="1" thickBot="1">
      <c r="A2" s="2" t="s">
        <v>0</v>
      </c>
      <c r="B2" s="29" t="s">
        <v>1</v>
      </c>
      <c r="C2" s="29" t="s">
        <v>19</v>
      </c>
      <c r="D2" s="29" t="s">
        <v>2</v>
      </c>
      <c r="E2" s="29" t="s">
        <v>3</v>
      </c>
      <c r="F2" s="29" t="s">
        <v>4</v>
      </c>
      <c r="G2" s="29" t="s">
        <v>24</v>
      </c>
      <c r="H2" s="29" t="s">
        <v>5</v>
      </c>
      <c r="I2" s="4" t="s">
        <v>6</v>
      </c>
      <c r="J2" s="35" t="s">
        <v>7</v>
      </c>
      <c r="K2" s="36" t="s">
        <v>8</v>
      </c>
      <c r="L2" s="37" t="s">
        <v>9</v>
      </c>
      <c r="M2" s="36" t="s">
        <v>10</v>
      </c>
      <c r="N2" s="9" t="s">
        <v>11</v>
      </c>
      <c r="O2" s="10" t="s">
        <v>12</v>
      </c>
      <c r="P2" s="16" t="s">
        <v>13</v>
      </c>
      <c r="Q2" s="25" t="s">
        <v>21</v>
      </c>
      <c r="R2" s="6" t="s">
        <v>14</v>
      </c>
      <c r="S2" s="22"/>
      <c r="T2" s="7" t="s">
        <v>15</v>
      </c>
      <c r="U2" s="3" t="s">
        <v>16</v>
      </c>
      <c r="V2" s="3" t="s">
        <v>17</v>
      </c>
      <c r="W2" s="11" t="s">
        <v>18</v>
      </c>
      <c r="X2" s="24"/>
      <c r="Y2" s="14" t="s">
        <v>20</v>
      </c>
    </row>
    <row r="3" spans="1:28" customFormat="1" ht="16">
      <c r="A3" s="20"/>
      <c r="B3" s="30"/>
      <c r="C3" s="30"/>
      <c r="D3" s="30"/>
      <c r="E3" s="30"/>
      <c r="F3" s="30"/>
      <c r="G3" s="30"/>
      <c r="H3" s="30"/>
      <c r="I3" s="17"/>
      <c r="J3" s="38"/>
      <c r="K3" s="39"/>
      <c r="L3" s="40"/>
      <c r="M3" s="39"/>
      <c r="N3" s="8"/>
      <c r="O3" s="17"/>
      <c r="P3" s="21"/>
      <c r="Q3" s="26"/>
      <c r="R3" s="5"/>
      <c r="S3" s="23"/>
      <c r="T3" s="8"/>
      <c r="U3" s="17"/>
      <c r="V3" s="17"/>
      <c r="W3" s="12"/>
      <c r="X3" s="18"/>
      <c r="Y3" s="15"/>
    </row>
    <row r="4" spans="1:28" ht="16">
      <c r="A4" s="58">
        <v>201803</v>
      </c>
      <c r="B4" s="41" t="s">
        <v>25</v>
      </c>
      <c r="C4" s="41" t="s">
        <v>26</v>
      </c>
      <c r="D4" s="41" t="s">
        <v>27</v>
      </c>
      <c r="E4" s="42">
        <v>42259</v>
      </c>
      <c r="F4" s="41" t="s">
        <v>28</v>
      </c>
      <c r="G4" s="41" t="s">
        <v>23</v>
      </c>
      <c r="H4" s="41" t="s">
        <v>29</v>
      </c>
      <c r="I4" s="43">
        <v>16</v>
      </c>
      <c r="J4" s="44">
        <v>4</v>
      </c>
      <c r="K4" s="45">
        <v>0</v>
      </c>
      <c r="L4" s="45">
        <v>4</v>
      </c>
      <c r="M4" s="45"/>
      <c r="N4" s="46">
        <f>J4*I4</f>
        <v>64</v>
      </c>
      <c r="O4" s="47">
        <f>K4*I4</f>
        <v>0</v>
      </c>
      <c r="P4" s="47">
        <v>0</v>
      </c>
      <c r="Q4" s="47">
        <f>-(N4+O4+P4)*0.025</f>
        <v>-1.6</v>
      </c>
      <c r="R4" s="48">
        <f>+N4+O4+P4+Q4</f>
        <v>62.4</v>
      </c>
      <c r="S4" s="31"/>
      <c r="T4" s="49">
        <v>10</v>
      </c>
      <c r="U4" s="47">
        <f>R4*T4/100</f>
        <v>6.24</v>
      </c>
      <c r="V4" s="59">
        <v>8.6999999999999994E-2</v>
      </c>
      <c r="W4" s="13">
        <f>(N4+O4)*V4</f>
        <v>5.5679999999999996</v>
      </c>
      <c r="X4" s="32"/>
      <c r="Y4" s="50">
        <f>R4-U4-W4</f>
        <v>50.591999999999999</v>
      </c>
      <c r="Z4" s="51" t="s">
        <v>23</v>
      </c>
    </row>
    <row r="5" spans="1:28" s="18" customFormat="1" ht="16">
      <c r="A5" s="58">
        <v>201801</v>
      </c>
      <c r="B5" s="52" t="s">
        <v>37</v>
      </c>
      <c r="C5" s="52" t="s">
        <v>38</v>
      </c>
      <c r="D5" s="52" t="s">
        <v>73</v>
      </c>
      <c r="E5" s="42">
        <v>41740</v>
      </c>
      <c r="F5" s="52" t="s">
        <v>28</v>
      </c>
      <c r="G5" s="52" t="s">
        <v>23</v>
      </c>
      <c r="H5" s="52" t="s">
        <v>39</v>
      </c>
      <c r="I5" s="53">
        <v>12.2</v>
      </c>
      <c r="J5" s="54">
        <v>9</v>
      </c>
      <c r="K5" s="54">
        <v>-1</v>
      </c>
      <c r="L5" s="54">
        <v>8</v>
      </c>
      <c r="M5" s="54"/>
      <c r="N5" s="46">
        <f t="shared" ref="N5:N45" si="1">J5*I5</f>
        <v>109.8</v>
      </c>
      <c r="O5" s="47">
        <f t="shared" ref="O5:O45" si="2">K5*I5</f>
        <v>-12.2</v>
      </c>
      <c r="P5" s="47">
        <v>-8.3800000000000008</v>
      </c>
      <c r="Q5" s="47">
        <f t="shared" ref="Q5:Q45" si="3">-(N5+O5+P5)*0.025</f>
        <v>-2.2305000000000001</v>
      </c>
      <c r="R5" s="48">
        <f t="shared" ref="R5:R45" si="4">+N5+O5+P5+Q5</f>
        <v>86.989499999999992</v>
      </c>
      <c r="S5" s="31"/>
      <c r="T5" s="49">
        <v>10</v>
      </c>
      <c r="U5" s="47">
        <f t="shared" ref="U5:U45" si="5">R5*T5/100</f>
        <v>8.69895</v>
      </c>
      <c r="V5" s="59">
        <v>8.6999999999999994E-2</v>
      </c>
      <c r="W5" s="13">
        <f t="shared" ref="W5:W45" si="6">(N5+O5)*V5</f>
        <v>8.4911999999999992</v>
      </c>
      <c r="X5" s="32"/>
      <c r="Y5" s="50">
        <f t="shared" ref="Y5:Y45" si="7">R5-U5-W5</f>
        <v>69.799350000000004</v>
      </c>
    </row>
    <row r="6" spans="1:28" s="18" customFormat="1" ht="16">
      <c r="A6" s="58">
        <v>201802</v>
      </c>
      <c r="B6" s="52" t="s">
        <v>37</v>
      </c>
      <c r="C6" s="52" t="s">
        <v>38</v>
      </c>
      <c r="D6" s="52" t="s">
        <v>73</v>
      </c>
      <c r="E6" s="42">
        <v>41740</v>
      </c>
      <c r="F6" s="52" t="s">
        <v>28</v>
      </c>
      <c r="G6" s="52" t="s">
        <v>23</v>
      </c>
      <c r="H6" s="52" t="s">
        <v>39</v>
      </c>
      <c r="I6" s="18">
        <v>12.2</v>
      </c>
      <c r="J6" s="55">
        <v>12</v>
      </c>
      <c r="K6" s="55">
        <v>0</v>
      </c>
      <c r="L6" s="55">
        <v>12</v>
      </c>
      <c r="M6" s="55"/>
      <c r="N6" s="46">
        <f t="shared" si="1"/>
        <v>146.39999999999998</v>
      </c>
      <c r="O6" s="47">
        <f t="shared" si="2"/>
        <v>0</v>
      </c>
      <c r="P6" s="47">
        <v>-2.83</v>
      </c>
      <c r="Q6" s="47">
        <f t="shared" si="3"/>
        <v>-3.5892499999999994</v>
      </c>
      <c r="R6" s="48">
        <f t="shared" si="4"/>
        <v>139.98074999999997</v>
      </c>
      <c r="S6" s="31"/>
      <c r="T6" s="49">
        <v>10</v>
      </c>
      <c r="U6" s="47">
        <f t="shared" si="5"/>
        <v>13.998074999999996</v>
      </c>
      <c r="V6" s="59">
        <v>8.6999999999999994E-2</v>
      </c>
      <c r="W6" s="13">
        <f t="shared" si="6"/>
        <v>12.736799999999997</v>
      </c>
      <c r="X6" s="32"/>
      <c r="Y6" s="50">
        <f t="shared" si="7"/>
        <v>113.24587499999997</v>
      </c>
    </row>
    <row r="7" spans="1:28" ht="15" customHeight="1">
      <c r="A7" s="58">
        <v>201803</v>
      </c>
      <c r="B7" s="56" t="s">
        <v>37</v>
      </c>
      <c r="C7" s="56" t="s">
        <v>38</v>
      </c>
      <c r="D7" s="56" t="s">
        <v>73</v>
      </c>
      <c r="E7" s="42">
        <v>41740</v>
      </c>
      <c r="F7" s="56" t="s">
        <v>28</v>
      </c>
      <c r="G7" s="56" t="s">
        <v>23</v>
      </c>
      <c r="H7" s="56" t="s">
        <v>39</v>
      </c>
      <c r="I7" s="19" t="s">
        <v>53</v>
      </c>
      <c r="J7" s="57">
        <v>1</v>
      </c>
      <c r="K7" s="57">
        <v>-1</v>
      </c>
      <c r="L7" s="57">
        <v>0</v>
      </c>
      <c r="N7" s="46">
        <v>12.2</v>
      </c>
      <c r="O7" s="47">
        <v>-12.2</v>
      </c>
      <c r="P7" s="47">
        <v>0</v>
      </c>
      <c r="Q7" s="47">
        <f t="shared" si="3"/>
        <v>0</v>
      </c>
      <c r="R7" s="48">
        <f t="shared" si="4"/>
        <v>0</v>
      </c>
      <c r="S7" s="31"/>
      <c r="T7" s="49">
        <v>10</v>
      </c>
      <c r="U7" s="47">
        <f t="shared" si="5"/>
        <v>0</v>
      </c>
      <c r="V7" s="59">
        <v>8.6999999999999994E-2</v>
      </c>
      <c r="W7" s="13">
        <f t="shared" si="6"/>
        <v>0</v>
      </c>
      <c r="X7" s="32"/>
      <c r="Y7" s="50">
        <f t="shared" si="7"/>
        <v>0</v>
      </c>
    </row>
    <row r="8" spans="1:28" ht="15" customHeight="1">
      <c r="A8" s="58">
        <v>201801</v>
      </c>
      <c r="B8" s="56" t="s">
        <v>30</v>
      </c>
      <c r="C8" s="56" t="s">
        <v>31</v>
      </c>
      <c r="D8" s="56" t="s">
        <v>74</v>
      </c>
      <c r="E8" s="42">
        <v>41936</v>
      </c>
      <c r="F8" s="56" t="s">
        <v>28</v>
      </c>
      <c r="G8" s="56" t="s">
        <v>23</v>
      </c>
      <c r="H8" s="56" t="s">
        <v>32</v>
      </c>
      <c r="I8" s="19">
        <v>14.5</v>
      </c>
      <c r="J8" s="57">
        <v>13</v>
      </c>
      <c r="K8" s="57">
        <v>0</v>
      </c>
      <c r="L8" s="57">
        <v>13</v>
      </c>
      <c r="N8" s="46">
        <f t="shared" si="1"/>
        <v>188.5</v>
      </c>
      <c r="O8" s="47">
        <f t="shared" si="2"/>
        <v>0</v>
      </c>
      <c r="P8" s="47">
        <v>-23.31</v>
      </c>
      <c r="Q8" s="47">
        <f t="shared" si="3"/>
        <v>-4.1297500000000005</v>
      </c>
      <c r="R8" s="48">
        <f t="shared" si="4"/>
        <v>161.06025</v>
      </c>
      <c r="S8" s="31"/>
      <c r="T8" s="49">
        <v>10</v>
      </c>
      <c r="U8" s="47">
        <f t="shared" si="5"/>
        <v>16.106024999999999</v>
      </c>
      <c r="V8" s="59">
        <v>8.6999999999999994E-2</v>
      </c>
      <c r="W8" s="13">
        <f t="shared" si="6"/>
        <v>16.3995</v>
      </c>
      <c r="X8" s="32"/>
      <c r="Y8" s="50">
        <f t="shared" si="7"/>
        <v>128.55472500000002</v>
      </c>
    </row>
    <row r="9" spans="1:28" ht="15" customHeight="1">
      <c r="A9" s="58">
        <v>201802</v>
      </c>
      <c r="B9" s="56" t="s">
        <v>30</v>
      </c>
      <c r="C9" s="56" t="s">
        <v>31</v>
      </c>
      <c r="D9" s="56" t="s">
        <v>74</v>
      </c>
      <c r="E9" s="42">
        <v>41936</v>
      </c>
      <c r="F9" s="56" t="s">
        <v>28</v>
      </c>
      <c r="G9" s="56" t="s">
        <v>23</v>
      </c>
      <c r="H9" s="56" t="s">
        <v>32</v>
      </c>
      <c r="I9" s="19">
        <v>14.5</v>
      </c>
      <c r="J9" s="57">
        <v>17</v>
      </c>
      <c r="K9" s="57">
        <v>0</v>
      </c>
      <c r="L9" s="57">
        <v>17</v>
      </c>
      <c r="N9" s="46">
        <f t="shared" si="1"/>
        <v>246.5</v>
      </c>
      <c r="O9" s="47">
        <f t="shared" si="2"/>
        <v>0</v>
      </c>
      <c r="P9" s="47">
        <v>-38.590000000000003</v>
      </c>
      <c r="Q9" s="47">
        <f t="shared" si="3"/>
        <v>-5.1977500000000001</v>
      </c>
      <c r="R9" s="48">
        <f t="shared" si="4"/>
        <v>202.71224999999998</v>
      </c>
      <c r="S9" s="31"/>
      <c r="T9" s="49">
        <v>10</v>
      </c>
      <c r="U9" s="47">
        <f t="shared" si="5"/>
        <v>20.271225000000001</v>
      </c>
      <c r="V9" s="59">
        <v>8.6999999999999994E-2</v>
      </c>
      <c r="W9" s="13">
        <f t="shared" si="6"/>
        <v>21.445499999999999</v>
      </c>
      <c r="X9" s="32"/>
      <c r="Y9" s="50">
        <f t="shared" si="7"/>
        <v>160.99552499999996</v>
      </c>
    </row>
    <row r="10" spans="1:28" ht="15" customHeight="1">
      <c r="A10" s="58">
        <v>201803</v>
      </c>
      <c r="B10" s="56" t="s">
        <v>30</v>
      </c>
      <c r="C10" s="56" t="s">
        <v>31</v>
      </c>
      <c r="D10" s="56" t="s">
        <v>74</v>
      </c>
      <c r="E10" s="42">
        <v>41936</v>
      </c>
      <c r="F10" s="56" t="s">
        <v>28</v>
      </c>
      <c r="G10" s="56" t="s">
        <v>23</v>
      </c>
      <c r="H10" s="56" t="s">
        <v>32</v>
      </c>
      <c r="I10" s="19">
        <v>14.5</v>
      </c>
      <c r="J10" s="57">
        <v>22</v>
      </c>
      <c r="K10" s="57">
        <v>0</v>
      </c>
      <c r="L10" s="57">
        <v>22</v>
      </c>
      <c r="N10" s="46">
        <f t="shared" si="1"/>
        <v>319</v>
      </c>
      <c r="O10" s="47">
        <f t="shared" si="2"/>
        <v>0</v>
      </c>
      <c r="P10" s="47">
        <v>-51.08</v>
      </c>
      <c r="Q10" s="47">
        <f t="shared" si="3"/>
        <v>-6.6980000000000004</v>
      </c>
      <c r="R10" s="48">
        <f t="shared" si="4"/>
        <v>261.22200000000004</v>
      </c>
      <c r="S10" s="31"/>
      <c r="T10" s="49">
        <v>10</v>
      </c>
      <c r="U10" s="47">
        <f t="shared" si="5"/>
        <v>26.122200000000003</v>
      </c>
      <c r="V10" s="59">
        <v>8.6999999999999994E-2</v>
      </c>
      <c r="W10" s="13">
        <f t="shared" si="6"/>
        <v>27.752999999999997</v>
      </c>
      <c r="X10" s="32"/>
      <c r="Y10" s="50">
        <f t="shared" si="7"/>
        <v>207.34680000000006</v>
      </c>
    </row>
    <row r="11" spans="1:28" ht="15" customHeight="1">
      <c r="A11" s="58">
        <v>201801</v>
      </c>
      <c r="B11" s="56" t="s">
        <v>66</v>
      </c>
      <c r="C11" s="56" t="s">
        <v>67</v>
      </c>
      <c r="D11" s="56" t="s">
        <v>68</v>
      </c>
      <c r="E11" s="42">
        <v>42846</v>
      </c>
      <c r="F11" s="56" t="s">
        <v>28</v>
      </c>
      <c r="G11" s="56" t="s">
        <v>57</v>
      </c>
      <c r="H11" s="56" t="s">
        <v>60</v>
      </c>
      <c r="I11" s="19">
        <v>18.43</v>
      </c>
      <c r="J11" s="57">
        <v>1</v>
      </c>
      <c r="K11" s="57">
        <v>0</v>
      </c>
      <c r="L11" s="57">
        <v>1</v>
      </c>
      <c r="N11" s="46">
        <f t="shared" si="1"/>
        <v>18.43</v>
      </c>
      <c r="O11" s="47">
        <f t="shared" si="2"/>
        <v>0</v>
      </c>
      <c r="P11" s="47">
        <v>0</v>
      </c>
      <c r="Q11" s="47">
        <f t="shared" si="3"/>
        <v>-0.46074999999999999</v>
      </c>
      <c r="R11" s="48">
        <f t="shared" si="4"/>
        <v>17.969249999999999</v>
      </c>
      <c r="S11" s="31"/>
      <c r="T11" s="49">
        <v>10</v>
      </c>
      <c r="U11" s="47">
        <f t="shared" si="5"/>
        <v>1.7969249999999999</v>
      </c>
      <c r="V11" s="59">
        <v>8.6999999999999994E-2</v>
      </c>
      <c r="W11" s="13">
        <f t="shared" si="6"/>
        <v>1.6034099999999998</v>
      </c>
      <c r="X11" s="32"/>
      <c r="Y11" s="50">
        <f t="shared" si="7"/>
        <v>14.568915000000001</v>
      </c>
    </row>
    <row r="12" spans="1:28" ht="15" customHeight="1">
      <c r="A12" s="58">
        <v>201801</v>
      </c>
      <c r="B12" s="56" t="s">
        <v>41</v>
      </c>
      <c r="C12" s="56" t="s">
        <v>34</v>
      </c>
      <c r="D12" s="56" t="s">
        <v>75</v>
      </c>
      <c r="E12" s="42">
        <v>42517</v>
      </c>
      <c r="F12" s="56" t="s">
        <v>28</v>
      </c>
      <c r="G12" s="56" t="s">
        <v>23</v>
      </c>
      <c r="H12" s="56" t="s">
        <v>32</v>
      </c>
      <c r="I12" s="19">
        <v>7.4586585365853697</v>
      </c>
      <c r="J12" s="57">
        <v>338</v>
      </c>
      <c r="K12" s="57">
        <v>-10</v>
      </c>
      <c r="L12" s="57">
        <v>328</v>
      </c>
      <c r="N12" s="46">
        <f t="shared" si="1"/>
        <v>2521.0265853658548</v>
      </c>
      <c r="O12" s="47">
        <f t="shared" si="2"/>
        <v>-74.586585365853693</v>
      </c>
      <c r="P12" s="47">
        <v>-621.28</v>
      </c>
      <c r="Q12" s="47">
        <f t="shared" si="3"/>
        <v>-45.629000000000026</v>
      </c>
      <c r="R12" s="48">
        <f t="shared" si="4"/>
        <v>1779.5310000000009</v>
      </c>
      <c r="S12" s="31"/>
      <c r="T12" s="49">
        <v>10</v>
      </c>
      <c r="U12" s="47">
        <f t="shared" si="5"/>
        <v>177.95310000000009</v>
      </c>
      <c r="V12" s="59">
        <v>8.6999999999999994E-2</v>
      </c>
      <c r="W12" s="13">
        <f t="shared" si="6"/>
        <v>212.84028000000006</v>
      </c>
      <c r="X12" s="32"/>
      <c r="Y12" s="50">
        <f t="shared" si="7"/>
        <v>1388.7376200000006</v>
      </c>
    </row>
    <row r="13" spans="1:28" ht="15" customHeight="1">
      <c r="A13" s="58">
        <v>201802</v>
      </c>
      <c r="B13" s="56" t="s">
        <v>41</v>
      </c>
      <c r="C13" s="56" t="s">
        <v>34</v>
      </c>
      <c r="D13" s="56" t="s">
        <v>75</v>
      </c>
      <c r="E13" s="42">
        <v>42517</v>
      </c>
      <c r="F13" s="56" t="s">
        <v>28</v>
      </c>
      <c r="G13" s="56" t="s">
        <v>23</v>
      </c>
      <c r="H13" s="56" t="s">
        <v>32</v>
      </c>
      <c r="I13" s="19">
        <v>7.6487248322147696</v>
      </c>
      <c r="J13" s="57">
        <v>152</v>
      </c>
      <c r="K13" s="57">
        <v>-3</v>
      </c>
      <c r="L13" s="57">
        <v>149</v>
      </c>
      <c r="N13" s="46">
        <f t="shared" si="1"/>
        <v>1162.6061744966451</v>
      </c>
      <c r="O13" s="47">
        <f t="shared" si="2"/>
        <v>-22.946174496644311</v>
      </c>
      <c r="P13" s="47">
        <v>-290.16000000000003</v>
      </c>
      <c r="Q13" s="47">
        <f t="shared" si="3"/>
        <v>-21.237500000000018</v>
      </c>
      <c r="R13" s="48">
        <f t="shared" si="4"/>
        <v>828.26250000000061</v>
      </c>
      <c r="S13" s="31"/>
      <c r="T13" s="49">
        <v>10</v>
      </c>
      <c r="U13" s="47">
        <f t="shared" si="5"/>
        <v>82.826250000000059</v>
      </c>
      <c r="V13" s="59">
        <v>8.6999999999999994E-2</v>
      </c>
      <c r="W13" s="13">
        <f t="shared" si="6"/>
        <v>99.150420000000054</v>
      </c>
      <c r="X13" s="32"/>
      <c r="Y13" s="50">
        <f t="shared" si="7"/>
        <v>646.28583000000049</v>
      </c>
    </row>
    <row r="14" spans="1:28" ht="15" customHeight="1">
      <c r="A14" s="58">
        <v>201803</v>
      </c>
      <c r="B14" s="56" t="s">
        <v>41</v>
      </c>
      <c r="C14" s="56" t="s">
        <v>34</v>
      </c>
      <c r="D14" s="56" t="s">
        <v>75</v>
      </c>
      <c r="E14" s="42">
        <v>42517</v>
      </c>
      <c r="F14" s="56" t="s">
        <v>28</v>
      </c>
      <c r="G14" s="56" t="s">
        <v>23</v>
      </c>
      <c r="H14" s="56" t="s">
        <v>32</v>
      </c>
      <c r="I14" s="19">
        <v>7.1845833333333298</v>
      </c>
      <c r="J14" s="57">
        <v>98</v>
      </c>
      <c r="K14" s="57">
        <v>-2</v>
      </c>
      <c r="L14" s="57">
        <v>96</v>
      </c>
      <c r="N14" s="46">
        <f t="shared" si="1"/>
        <v>704.0891666666663</v>
      </c>
      <c r="O14" s="47">
        <f t="shared" si="2"/>
        <v>-14.36916666666666</v>
      </c>
      <c r="P14" s="47">
        <v>-199.81</v>
      </c>
      <c r="Q14" s="47">
        <f t="shared" si="3"/>
        <v>-12.247749999999993</v>
      </c>
      <c r="R14" s="48">
        <f t="shared" si="4"/>
        <v>477.66224999999969</v>
      </c>
      <c r="S14" s="31"/>
      <c r="T14" s="49">
        <v>10</v>
      </c>
      <c r="U14" s="47">
        <f t="shared" si="5"/>
        <v>47.76622499999997</v>
      </c>
      <c r="V14" s="59">
        <v>8.6999999999999994E-2</v>
      </c>
      <c r="W14" s="13">
        <f t="shared" si="6"/>
        <v>60.005639999999971</v>
      </c>
      <c r="X14" s="32"/>
      <c r="Y14" s="50">
        <f t="shared" si="7"/>
        <v>369.89038499999975</v>
      </c>
    </row>
    <row r="15" spans="1:28" ht="15" customHeight="1">
      <c r="A15" s="58">
        <v>201801</v>
      </c>
      <c r="B15" s="56" t="s">
        <v>42</v>
      </c>
      <c r="C15" s="56" t="s">
        <v>34</v>
      </c>
      <c r="D15" s="56" t="s">
        <v>43</v>
      </c>
      <c r="E15" s="42">
        <v>42517</v>
      </c>
      <c r="F15" s="56" t="s">
        <v>28</v>
      </c>
      <c r="G15" s="56" t="s">
        <v>40</v>
      </c>
      <c r="H15" s="56" t="s">
        <v>44</v>
      </c>
      <c r="I15" s="19">
        <v>41</v>
      </c>
      <c r="J15" s="57">
        <v>11</v>
      </c>
      <c r="K15" s="57">
        <v>0</v>
      </c>
      <c r="L15" s="57">
        <v>11</v>
      </c>
      <c r="N15" s="46">
        <f t="shared" si="1"/>
        <v>451</v>
      </c>
      <c r="O15" s="47">
        <f t="shared" si="2"/>
        <v>0</v>
      </c>
      <c r="P15" s="47">
        <v>0</v>
      </c>
      <c r="Q15" s="47">
        <f t="shared" si="3"/>
        <v>-11.275</v>
      </c>
      <c r="R15" s="48">
        <f t="shared" si="4"/>
        <v>439.72500000000002</v>
      </c>
      <c r="S15" s="31"/>
      <c r="T15" s="49">
        <v>10</v>
      </c>
      <c r="U15" s="47">
        <f t="shared" si="5"/>
        <v>43.972499999999997</v>
      </c>
      <c r="V15" s="59">
        <v>8.6999999999999994E-2</v>
      </c>
      <c r="W15" s="13">
        <f t="shared" si="6"/>
        <v>39.236999999999995</v>
      </c>
      <c r="X15" s="32"/>
      <c r="Y15" s="50">
        <f t="shared" si="7"/>
        <v>356.51550000000009</v>
      </c>
    </row>
    <row r="16" spans="1:28" ht="15" customHeight="1">
      <c r="A16" s="58">
        <v>201802</v>
      </c>
      <c r="B16" s="56" t="s">
        <v>42</v>
      </c>
      <c r="C16" s="56" t="s">
        <v>34</v>
      </c>
      <c r="D16" s="56" t="s">
        <v>43</v>
      </c>
      <c r="E16" s="42">
        <v>42517</v>
      </c>
      <c r="F16" s="56" t="s">
        <v>28</v>
      </c>
      <c r="G16" s="56" t="s">
        <v>40</v>
      </c>
      <c r="H16" s="56" t="s">
        <v>44</v>
      </c>
      <c r="I16" s="19">
        <v>41</v>
      </c>
      <c r="J16" s="57">
        <v>8</v>
      </c>
      <c r="K16" s="57">
        <v>0</v>
      </c>
      <c r="L16" s="57">
        <v>8</v>
      </c>
      <c r="N16" s="46">
        <f t="shared" si="1"/>
        <v>328</v>
      </c>
      <c r="O16" s="47">
        <f t="shared" si="2"/>
        <v>0</v>
      </c>
      <c r="P16" s="47">
        <v>0</v>
      </c>
      <c r="Q16" s="47">
        <f t="shared" si="3"/>
        <v>-8.2000000000000011</v>
      </c>
      <c r="R16" s="48">
        <f t="shared" si="4"/>
        <v>319.8</v>
      </c>
      <c r="S16" s="31"/>
      <c r="T16" s="49">
        <v>10</v>
      </c>
      <c r="U16" s="47">
        <f t="shared" si="5"/>
        <v>31.98</v>
      </c>
      <c r="V16" s="59">
        <v>8.6999999999999994E-2</v>
      </c>
      <c r="W16" s="13">
        <f t="shared" si="6"/>
        <v>28.535999999999998</v>
      </c>
      <c r="X16" s="32"/>
      <c r="Y16" s="50">
        <f t="shared" si="7"/>
        <v>259.28399999999999</v>
      </c>
    </row>
    <row r="17" spans="1:25" ht="15" customHeight="1">
      <c r="A17" s="58">
        <v>201803</v>
      </c>
      <c r="B17" s="56" t="s">
        <v>42</v>
      </c>
      <c r="C17" s="56" t="s">
        <v>34</v>
      </c>
      <c r="D17" s="56" t="s">
        <v>43</v>
      </c>
      <c r="E17" s="42">
        <v>42517</v>
      </c>
      <c r="F17" s="56" t="s">
        <v>28</v>
      </c>
      <c r="G17" s="56" t="s">
        <v>40</v>
      </c>
      <c r="H17" s="56" t="s">
        <v>44</v>
      </c>
      <c r="I17" s="19">
        <v>41</v>
      </c>
      <c r="J17" s="57">
        <v>7</v>
      </c>
      <c r="K17" s="57">
        <v>0</v>
      </c>
      <c r="L17" s="57">
        <v>7</v>
      </c>
      <c r="N17" s="46">
        <f t="shared" si="1"/>
        <v>287</v>
      </c>
      <c r="O17" s="47">
        <f t="shared" si="2"/>
        <v>0</v>
      </c>
      <c r="P17" s="47">
        <v>0</v>
      </c>
      <c r="Q17" s="47">
        <f t="shared" si="3"/>
        <v>-7.1750000000000007</v>
      </c>
      <c r="R17" s="48">
        <f t="shared" si="4"/>
        <v>279.82499999999999</v>
      </c>
      <c r="S17" s="31"/>
      <c r="T17" s="49">
        <v>10</v>
      </c>
      <c r="U17" s="47">
        <f t="shared" si="5"/>
        <v>27.982500000000002</v>
      </c>
      <c r="V17" s="59">
        <v>8.6999999999999994E-2</v>
      </c>
      <c r="W17" s="13">
        <f t="shared" si="6"/>
        <v>24.968999999999998</v>
      </c>
      <c r="X17" s="32"/>
      <c r="Y17" s="50">
        <f t="shared" si="7"/>
        <v>226.87349999999998</v>
      </c>
    </row>
    <row r="18" spans="1:25" ht="15" customHeight="1">
      <c r="A18" s="58">
        <v>201801</v>
      </c>
      <c r="B18" s="56" t="s">
        <v>45</v>
      </c>
      <c r="C18" s="56" t="s">
        <v>34</v>
      </c>
      <c r="D18" s="56" t="s">
        <v>76</v>
      </c>
      <c r="E18" s="42">
        <v>42517</v>
      </c>
      <c r="F18" s="56" t="s">
        <v>28</v>
      </c>
      <c r="G18" s="56" t="s">
        <v>40</v>
      </c>
      <c r="H18" s="56" t="s">
        <v>46</v>
      </c>
      <c r="I18" s="19">
        <v>28</v>
      </c>
      <c r="J18" s="57">
        <v>0</v>
      </c>
      <c r="K18" s="57">
        <v>-1</v>
      </c>
      <c r="L18" s="57">
        <v>-1</v>
      </c>
      <c r="N18" s="46">
        <f t="shared" si="1"/>
        <v>0</v>
      </c>
      <c r="O18" s="47">
        <f t="shared" si="2"/>
        <v>-28</v>
      </c>
      <c r="P18" s="47">
        <v>0</v>
      </c>
      <c r="Q18" s="47">
        <f t="shared" si="3"/>
        <v>0.70000000000000007</v>
      </c>
      <c r="R18" s="48">
        <f t="shared" si="4"/>
        <v>-27.3</v>
      </c>
      <c r="S18" s="31"/>
      <c r="T18" s="49">
        <v>10</v>
      </c>
      <c r="U18" s="47">
        <f t="shared" si="5"/>
        <v>-2.73</v>
      </c>
      <c r="V18" s="59">
        <v>8.6999999999999994E-2</v>
      </c>
      <c r="W18" s="13">
        <f t="shared" si="6"/>
        <v>-2.4359999999999999</v>
      </c>
      <c r="X18" s="32"/>
      <c r="Y18" s="50">
        <f t="shared" si="7"/>
        <v>-22.134</v>
      </c>
    </row>
    <row r="19" spans="1:25" ht="15" customHeight="1">
      <c r="A19" s="58">
        <v>201803</v>
      </c>
      <c r="B19" s="56" t="s">
        <v>45</v>
      </c>
      <c r="C19" s="56" t="s">
        <v>34</v>
      </c>
      <c r="D19" s="56" t="s">
        <v>76</v>
      </c>
      <c r="E19" s="42">
        <v>42517</v>
      </c>
      <c r="F19" s="56" t="s">
        <v>28</v>
      </c>
      <c r="G19" s="56" t="s">
        <v>40</v>
      </c>
      <c r="H19" s="56" t="s">
        <v>46</v>
      </c>
      <c r="I19" s="19">
        <v>28</v>
      </c>
      <c r="J19" s="57">
        <v>9</v>
      </c>
      <c r="K19" s="57">
        <v>0</v>
      </c>
      <c r="L19" s="57">
        <v>9</v>
      </c>
      <c r="N19" s="46">
        <f t="shared" si="1"/>
        <v>252</v>
      </c>
      <c r="O19" s="47">
        <f t="shared" si="2"/>
        <v>0</v>
      </c>
      <c r="P19" s="47">
        <v>0</v>
      </c>
      <c r="Q19" s="47">
        <f t="shared" si="3"/>
        <v>-6.3000000000000007</v>
      </c>
      <c r="R19" s="48">
        <f t="shared" si="4"/>
        <v>245.7</v>
      </c>
      <c r="S19" s="31"/>
      <c r="T19" s="49">
        <v>10</v>
      </c>
      <c r="U19" s="47">
        <f t="shared" si="5"/>
        <v>24.57</v>
      </c>
      <c r="V19" s="59">
        <v>8.6999999999999994E-2</v>
      </c>
      <c r="W19" s="13">
        <f t="shared" si="6"/>
        <v>21.923999999999999</v>
      </c>
      <c r="X19" s="32"/>
      <c r="Y19" s="50">
        <f t="shared" si="7"/>
        <v>199.20599999999999</v>
      </c>
    </row>
    <row r="20" spans="1:25" ht="15" customHeight="1">
      <c r="A20" s="58">
        <v>201801</v>
      </c>
      <c r="B20" s="56" t="s">
        <v>77</v>
      </c>
      <c r="C20" s="56" t="s">
        <v>78</v>
      </c>
      <c r="D20" s="56" t="s">
        <v>79</v>
      </c>
      <c r="E20" s="42">
        <v>42993</v>
      </c>
      <c r="F20" s="56" t="s">
        <v>28</v>
      </c>
      <c r="G20" s="56" t="s">
        <v>23</v>
      </c>
      <c r="H20" s="56" t="s">
        <v>32</v>
      </c>
      <c r="I20" s="19">
        <v>14.5</v>
      </c>
      <c r="J20" s="57">
        <v>22</v>
      </c>
      <c r="K20" s="57">
        <v>0</v>
      </c>
      <c r="L20" s="57">
        <v>22</v>
      </c>
      <c r="N20" s="46">
        <f t="shared" si="1"/>
        <v>319</v>
      </c>
      <c r="O20" s="47">
        <f t="shared" si="2"/>
        <v>0</v>
      </c>
      <c r="P20" s="47">
        <v>-45.28</v>
      </c>
      <c r="Q20" s="47">
        <f t="shared" si="3"/>
        <v>-6.8430000000000009</v>
      </c>
      <c r="R20" s="48">
        <f t="shared" si="4"/>
        <v>266.87700000000001</v>
      </c>
      <c r="S20" s="31"/>
      <c r="T20" s="49">
        <v>10</v>
      </c>
      <c r="U20" s="47">
        <f t="shared" si="5"/>
        <v>26.6877</v>
      </c>
      <c r="V20" s="59">
        <v>8.6999999999999994E-2</v>
      </c>
      <c r="W20" s="13">
        <f t="shared" si="6"/>
        <v>27.752999999999997</v>
      </c>
      <c r="X20" s="32"/>
      <c r="Y20" s="50">
        <f t="shared" si="7"/>
        <v>212.43630000000002</v>
      </c>
    </row>
    <row r="21" spans="1:25" ht="15" customHeight="1">
      <c r="A21" s="58">
        <v>201802</v>
      </c>
      <c r="B21" s="56" t="s">
        <v>77</v>
      </c>
      <c r="C21" s="56" t="s">
        <v>78</v>
      </c>
      <c r="D21" s="56" t="s">
        <v>79</v>
      </c>
      <c r="E21" s="42">
        <v>42993</v>
      </c>
      <c r="F21" s="56" t="s">
        <v>28</v>
      </c>
      <c r="G21" s="56" t="s">
        <v>23</v>
      </c>
      <c r="H21" s="56" t="s">
        <v>32</v>
      </c>
      <c r="I21" s="19">
        <v>14.5</v>
      </c>
      <c r="J21" s="57">
        <v>13</v>
      </c>
      <c r="K21" s="57">
        <v>0</v>
      </c>
      <c r="L21" s="57">
        <v>13</v>
      </c>
      <c r="N21" s="46">
        <f t="shared" si="1"/>
        <v>188.5</v>
      </c>
      <c r="O21" s="47">
        <f t="shared" si="2"/>
        <v>0</v>
      </c>
      <c r="P21" s="47">
        <v>-34.68</v>
      </c>
      <c r="Q21" s="47">
        <f t="shared" si="3"/>
        <v>-3.8454999999999999</v>
      </c>
      <c r="R21" s="48">
        <f t="shared" si="4"/>
        <v>149.97450000000001</v>
      </c>
      <c r="S21" s="31"/>
      <c r="T21" s="49">
        <v>10</v>
      </c>
      <c r="U21" s="47">
        <f t="shared" si="5"/>
        <v>14.997450000000001</v>
      </c>
      <c r="V21" s="59">
        <v>8.6999999999999994E-2</v>
      </c>
      <c r="W21" s="13">
        <f t="shared" si="6"/>
        <v>16.3995</v>
      </c>
      <c r="X21" s="32"/>
      <c r="Y21" s="50">
        <f t="shared" si="7"/>
        <v>118.57755000000002</v>
      </c>
    </row>
    <row r="22" spans="1:25" ht="15" customHeight="1">
      <c r="A22" s="58">
        <v>201803</v>
      </c>
      <c r="B22" s="56" t="s">
        <v>77</v>
      </c>
      <c r="C22" s="56" t="s">
        <v>78</v>
      </c>
      <c r="D22" s="56" t="s">
        <v>79</v>
      </c>
      <c r="E22" s="42">
        <v>42993</v>
      </c>
      <c r="F22" s="56" t="s">
        <v>28</v>
      </c>
      <c r="G22" s="56" t="s">
        <v>23</v>
      </c>
      <c r="H22" s="56" t="s">
        <v>32</v>
      </c>
      <c r="I22" s="19">
        <v>14.5</v>
      </c>
      <c r="J22" s="57">
        <v>7</v>
      </c>
      <c r="K22" s="57">
        <v>0</v>
      </c>
      <c r="L22" s="57">
        <v>7</v>
      </c>
      <c r="N22" s="46">
        <f t="shared" si="1"/>
        <v>101.5</v>
      </c>
      <c r="O22" s="47">
        <f t="shared" si="2"/>
        <v>0</v>
      </c>
      <c r="P22" s="47">
        <v>-19.73</v>
      </c>
      <c r="Q22" s="47">
        <f t="shared" si="3"/>
        <v>-2.0442499999999999</v>
      </c>
      <c r="R22" s="48">
        <f t="shared" si="4"/>
        <v>79.725749999999991</v>
      </c>
      <c r="S22" s="31"/>
      <c r="T22" s="49">
        <v>10</v>
      </c>
      <c r="U22" s="47">
        <f t="shared" si="5"/>
        <v>7.9725749999999991</v>
      </c>
      <c r="V22" s="59">
        <v>8.6999999999999994E-2</v>
      </c>
      <c r="W22" s="13">
        <f t="shared" si="6"/>
        <v>8.8304999999999989</v>
      </c>
      <c r="X22" s="32"/>
      <c r="Y22" s="50">
        <f t="shared" si="7"/>
        <v>62.922674999999998</v>
      </c>
    </row>
    <row r="23" spans="1:25" ht="15" customHeight="1">
      <c r="A23" s="58">
        <v>201801</v>
      </c>
      <c r="B23" s="56" t="s">
        <v>47</v>
      </c>
      <c r="C23" s="56" t="s">
        <v>48</v>
      </c>
      <c r="D23" s="56" t="s">
        <v>49</v>
      </c>
      <c r="E23" s="42">
        <v>42482</v>
      </c>
      <c r="F23" s="56" t="s">
        <v>28</v>
      </c>
      <c r="G23" s="56" t="s">
        <v>59</v>
      </c>
      <c r="H23" s="56" t="s">
        <v>50</v>
      </c>
      <c r="I23" s="19">
        <v>47.733333333333299</v>
      </c>
      <c r="J23" s="57">
        <v>15</v>
      </c>
      <c r="K23" s="57">
        <v>0</v>
      </c>
      <c r="L23" s="57">
        <v>15</v>
      </c>
      <c r="N23" s="46">
        <f t="shared" si="1"/>
        <v>715.99999999999943</v>
      </c>
      <c r="O23" s="47">
        <f t="shared" si="2"/>
        <v>0</v>
      </c>
      <c r="P23" s="47">
        <v>0</v>
      </c>
      <c r="Q23" s="47">
        <f t="shared" si="3"/>
        <v>-17.899999999999988</v>
      </c>
      <c r="R23" s="48">
        <f t="shared" si="4"/>
        <v>698.09999999999945</v>
      </c>
      <c r="S23" s="31"/>
      <c r="T23" s="49">
        <v>10</v>
      </c>
      <c r="U23" s="47">
        <f t="shared" si="5"/>
        <v>69.809999999999945</v>
      </c>
      <c r="V23" s="59">
        <v>8.6999999999999994E-2</v>
      </c>
      <c r="W23" s="13">
        <f t="shared" si="6"/>
        <v>62.291999999999945</v>
      </c>
      <c r="X23" s="32"/>
      <c r="Y23" s="50">
        <f t="shared" si="7"/>
        <v>565.99799999999959</v>
      </c>
    </row>
    <row r="24" spans="1:25" ht="15" customHeight="1">
      <c r="A24" s="58">
        <v>201802</v>
      </c>
      <c r="B24" s="56" t="s">
        <v>47</v>
      </c>
      <c r="C24" s="56" t="s">
        <v>48</v>
      </c>
      <c r="D24" s="56" t="s">
        <v>49</v>
      </c>
      <c r="E24" s="42">
        <v>42482</v>
      </c>
      <c r="F24" s="56" t="s">
        <v>28</v>
      </c>
      <c r="G24" s="56" t="s">
        <v>59</v>
      </c>
      <c r="H24" s="56" t="s">
        <v>50</v>
      </c>
      <c r="I24" s="19">
        <v>43.052631578947398</v>
      </c>
      <c r="J24" s="57">
        <v>19</v>
      </c>
      <c r="K24" s="57">
        <v>0</v>
      </c>
      <c r="L24" s="57">
        <v>19</v>
      </c>
      <c r="N24" s="46">
        <f t="shared" si="1"/>
        <v>818.00000000000057</v>
      </c>
      <c r="O24" s="47">
        <f t="shared" si="2"/>
        <v>0</v>
      </c>
      <c r="P24" s="47">
        <v>0</v>
      </c>
      <c r="Q24" s="47">
        <f t="shared" si="3"/>
        <v>-20.450000000000017</v>
      </c>
      <c r="R24" s="48">
        <f t="shared" si="4"/>
        <v>797.55000000000052</v>
      </c>
      <c r="S24" s="31"/>
      <c r="T24" s="49">
        <v>10</v>
      </c>
      <c r="U24" s="47">
        <f t="shared" si="5"/>
        <v>79.755000000000052</v>
      </c>
      <c r="V24" s="59">
        <v>8.6999999999999994E-2</v>
      </c>
      <c r="W24" s="13">
        <f t="shared" si="6"/>
        <v>71.166000000000039</v>
      </c>
      <c r="X24" s="32"/>
      <c r="Y24" s="50">
        <f t="shared" si="7"/>
        <v>646.62900000000047</v>
      </c>
    </row>
    <row r="25" spans="1:25" ht="15" customHeight="1">
      <c r="A25" s="58">
        <v>201803</v>
      </c>
      <c r="B25" s="56" t="s">
        <v>47</v>
      </c>
      <c r="C25" s="56" t="s">
        <v>48</v>
      </c>
      <c r="D25" s="56" t="s">
        <v>49</v>
      </c>
      <c r="E25" s="42">
        <v>42482</v>
      </c>
      <c r="F25" s="56" t="s">
        <v>28</v>
      </c>
      <c r="G25" s="56" t="s">
        <v>59</v>
      </c>
      <c r="H25" s="56" t="s">
        <v>50</v>
      </c>
      <c r="I25" s="19">
        <v>47.25</v>
      </c>
      <c r="J25" s="57">
        <v>4</v>
      </c>
      <c r="K25" s="57">
        <v>0</v>
      </c>
      <c r="L25" s="57">
        <v>4</v>
      </c>
      <c r="N25" s="46">
        <f t="shared" si="1"/>
        <v>189</v>
      </c>
      <c r="O25" s="47">
        <f t="shared" si="2"/>
        <v>0</v>
      </c>
      <c r="P25" s="47">
        <v>0</v>
      </c>
      <c r="Q25" s="47">
        <f t="shared" si="3"/>
        <v>-4.7250000000000005</v>
      </c>
      <c r="R25" s="48">
        <f t="shared" si="4"/>
        <v>184.27500000000001</v>
      </c>
      <c r="S25" s="31"/>
      <c r="T25" s="49">
        <v>10</v>
      </c>
      <c r="U25" s="47">
        <f t="shared" si="5"/>
        <v>18.427499999999998</v>
      </c>
      <c r="V25" s="59">
        <v>8.6999999999999994E-2</v>
      </c>
      <c r="W25" s="13">
        <f t="shared" si="6"/>
        <v>16.442999999999998</v>
      </c>
      <c r="X25" s="32"/>
      <c r="Y25" s="50">
        <f t="shared" si="7"/>
        <v>149.40449999999998</v>
      </c>
    </row>
    <row r="26" spans="1:25" ht="15" customHeight="1">
      <c r="A26" s="58">
        <v>201801</v>
      </c>
      <c r="B26" s="56" t="s">
        <v>51</v>
      </c>
      <c r="C26" s="56" t="s">
        <v>52</v>
      </c>
      <c r="D26" s="56" t="s">
        <v>80</v>
      </c>
      <c r="E26" s="42">
        <v>42524</v>
      </c>
      <c r="F26" s="56" t="s">
        <v>28</v>
      </c>
      <c r="G26" s="56" t="s">
        <v>23</v>
      </c>
      <c r="H26" s="56" t="s">
        <v>32</v>
      </c>
      <c r="I26" s="19">
        <v>14.5</v>
      </c>
      <c r="J26" s="57">
        <v>2</v>
      </c>
      <c r="K26" s="57">
        <v>0</v>
      </c>
      <c r="L26" s="57">
        <v>2</v>
      </c>
      <c r="N26" s="46">
        <f t="shared" si="1"/>
        <v>29</v>
      </c>
      <c r="O26" s="47">
        <f t="shared" si="2"/>
        <v>0</v>
      </c>
      <c r="P26" s="47">
        <v>-5.66</v>
      </c>
      <c r="Q26" s="47">
        <f t="shared" si="3"/>
        <v>-0.58350000000000002</v>
      </c>
      <c r="R26" s="48">
        <f t="shared" si="4"/>
        <v>22.756499999999999</v>
      </c>
      <c r="S26" s="31"/>
      <c r="T26" s="49">
        <v>10</v>
      </c>
      <c r="U26" s="47">
        <f t="shared" si="5"/>
        <v>2.2756500000000002</v>
      </c>
      <c r="V26" s="59">
        <v>8.6999999999999994E-2</v>
      </c>
      <c r="W26" s="13">
        <f t="shared" si="6"/>
        <v>2.5229999999999997</v>
      </c>
      <c r="X26" s="32"/>
      <c r="Y26" s="50">
        <f t="shared" si="7"/>
        <v>17.957850000000001</v>
      </c>
    </row>
    <row r="27" spans="1:25" ht="15" customHeight="1">
      <c r="A27" s="58">
        <v>201802</v>
      </c>
      <c r="B27" s="56" t="s">
        <v>51</v>
      </c>
      <c r="C27" s="56" t="s">
        <v>52</v>
      </c>
      <c r="D27" s="56" t="s">
        <v>80</v>
      </c>
      <c r="E27" s="42">
        <v>42524</v>
      </c>
      <c r="F27" s="56" t="s">
        <v>28</v>
      </c>
      <c r="G27" s="56" t="s">
        <v>23</v>
      </c>
      <c r="H27" s="56" t="s">
        <v>32</v>
      </c>
      <c r="I27" s="19">
        <v>14.5</v>
      </c>
      <c r="J27" s="57">
        <v>2</v>
      </c>
      <c r="K27" s="57">
        <v>0</v>
      </c>
      <c r="L27" s="57">
        <v>2</v>
      </c>
      <c r="N27" s="46">
        <f t="shared" si="1"/>
        <v>29</v>
      </c>
      <c r="O27" s="47">
        <f t="shared" si="2"/>
        <v>0</v>
      </c>
      <c r="P27" s="47">
        <v>-5.66</v>
      </c>
      <c r="Q27" s="47">
        <f t="shared" si="3"/>
        <v>-0.58350000000000002</v>
      </c>
      <c r="R27" s="48">
        <f t="shared" si="4"/>
        <v>22.756499999999999</v>
      </c>
      <c r="S27" s="31"/>
      <c r="T27" s="49">
        <v>10</v>
      </c>
      <c r="U27" s="47">
        <f t="shared" si="5"/>
        <v>2.2756500000000002</v>
      </c>
      <c r="V27" s="59">
        <v>8.6999999999999994E-2</v>
      </c>
      <c r="W27" s="13">
        <f t="shared" si="6"/>
        <v>2.5229999999999997</v>
      </c>
      <c r="X27" s="32"/>
      <c r="Y27" s="50">
        <f t="shared" si="7"/>
        <v>17.957850000000001</v>
      </c>
    </row>
    <row r="28" spans="1:25" ht="15" customHeight="1">
      <c r="A28" s="58">
        <v>201803</v>
      </c>
      <c r="B28" s="56" t="s">
        <v>51</v>
      </c>
      <c r="C28" s="56" t="s">
        <v>52</v>
      </c>
      <c r="D28" s="56" t="s">
        <v>80</v>
      </c>
      <c r="E28" s="42">
        <v>42524</v>
      </c>
      <c r="F28" s="56" t="s">
        <v>28</v>
      </c>
      <c r="G28" s="56" t="s">
        <v>23</v>
      </c>
      <c r="H28" s="56" t="s">
        <v>32</v>
      </c>
      <c r="I28" s="19">
        <v>14.5</v>
      </c>
      <c r="J28" s="57">
        <v>1</v>
      </c>
      <c r="K28" s="57">
        <v>0</v>
      </c>
      <c r="L28" s="57">
        <v>1</v>
      </c>
      <c r="N28" s="46">
        <f t="shared" si="1"/>
        <v>14.5</v>
      </c>
      <c r="O28" s="47">
        <f t="shared" si="2"/>
        <v>0</v>
      </c>
      <c r="P28" s="47">
        <v>-2.83</v>
      </c>
      <c r="Q28" s="47">
        <f t="shared" si="3"/>
        <v>-0.29175000000000001</v>
      </c>
      <c r="R28" s="48">
        <f t="shared" si="4"/>
        <v>11.37825</v>
      </c>
      <c r="S28" s="31"/>
      <c r="T28" s="49">
        <v>10</v>
      </c>
      <c r="U28" s="47">
        <f t="shared" si="5"/>
        <v>1.1378250000000001</v>
      </c>
      <c r="V28" s="59">
        <v>8.6999999999999994E-2</v>
      </c>
      <c r="W28" s="13">
        <f t="shared" si="6"/>
        <v>1.2614999999999998</v>
      </c>
      <c r="X28" s="32"/>
      <c r="Y28" s="50">
        <f t="shared" si="7"/>
        <v>8.9789250000000003</v>
      </c>
    </row>
    <row r="29" spans="1:25" ht="15" customHeight="1">
      <c r="A29" s="58">
        <v>201803</v>
      </c>
      <c r="B29" s="56" t="s">
        <v>84</v>
      </c>
      <c r="C29" s="56" t="s">
        <v>85</v>
      </c>
      <c r="D29" s="56" t="s">
        <v>86</v>
      </c>
      <c r="E29" s="42">
        <v>42592</v>
      </c>
      <c r="F29" s="56" t="s">
        <v>28</v>
      </c>
      <c r="G29" s="56" t="s">
        <v>57</v>
      </c>
      <c r="H29" s="56" t="s">
        <v>88</v>
      </c>
      <c r="I29" s="19">
        <v>17.89</v>
      </c>
      <c r="J29" s="57">
        <v>5</v>
      </c>
      <c r="K29" s="57">
        <v>0</v>
      </c>
      <c r="L29" s="57">
        <v>5</v>
      </c>
      <c r="N29" s="46">
        <f t="shared" si="1"/>
        <v>89.45</v>
      </c>
      <c r="O29" s="47">
        <f t="shared" si="2"/>
        <v>0</v>
      </c>
      <c r="P29" s="47">
        <v>0</v>
      </c>
      <c r="Q29" s="47">
        <f t="shared" si="3"/>
        <v>-2.2362500000000001</v>
      </c>
      <c r="R29" s="48">
        <f t="shared" si="4"/>
        <v>87.213750000000005</v>
      </c>
      <c r="S29" s="31"/>
      <c r="T29" s="49">
        <v>10</v>
      </c>
      <c r="U29" s="47">
        <f t="shared" si="5"/>
        <v>8.7213750000000001</v>
      </c>
      <c r="V29" s="59">
        <v>8.6999999999999994E-2</v>
      </c>
      <c r="W29" s="13">
        <f t="shared" si="6"/>
        <v>7.7821499999999997</v>
      </c>
      <c r="X29" s="32"/>
      <c r="Y29" s="50">
        <f t="shared" si="7"/>
        <v>70.710225000000008</v>
      </c>
    </row>
    <row r="30" spans="1:25" ht="15" customHeight="1">
      <c r="A30" s="58">
        <v>201801</v>
      </c>
      <c r="B30" s="56" t="s">
        <v>61</v>
      </c>
      <c r="C30" s="56" t="s">
        <v>36</v>
      </c>
      <c r="D30" s="56" t="s">
        <v>81</v>
      </c>
      <c r="E30" s="42">
        <v>42657</v>
      </c>
      <c r="F30" s="56" t="s">
        <v>28</v>
      </c>
      <c r="G30" s="56" t="s">
        <v>23</v>
      </c>
      <c r="H30" s="56" t="s">
        <v>32</v>
      </c>
      <c r="I30" s="19">
        <v>14.5</v>
      </c>
      <c r="J30" s="57">
        <v>5</v>
      </c>
      <c r="K30" s="57">
        <v>0</v>
      </c>
      <c r="L30" s="57">
        <v>5</v>
      </c>
      <c r="N30" s="46">
        <f t="shared" si="1"/>
        <v>72.5</v>
      </c>
      <c r="O30" s="47">
        <f t="shared" si="2"/>
        <v>0</v>
      </c>
      <c r="P30" s="47">
        <v>-14.15</v>
      </c>
      <c r="Q30" s="47">
        <f t="shared" si="3"/>
        <v>-1.4587500000000002</v>
      </c>
      <c r="R30" s="48">
        <f t="shared" si="4"/>
        <v>56.891249999999999</v>
      </c>
      <c r="S30" s="31"/>
      <c r="T30" s="49">
        <v>10</v>
      </c>
      <c r="U30" s="47">
        <f t="shared" si="5"/>
        <v>5.6891250000000007</v>
      </c>
      <c r="V30" s="59">
        <v>8.6999999999999994E-2</v>
      </c>
      <c r="W30" s="13">
        <f t="shared" si="6"/>
        <v>6.3074999999999992</v>
      </c>
      <c r="X30" s="32"/>
      <c r="Y30" s="50">
        <f t="shared" si="7"/>
        <v>44.894624999999998</v>
      </c>
    </row>
    <row r="31" spans="1:25" ht="15" customHeight="1">
      <c r="A31" s="58">
        <v>201802</v>
      </c>
      <c r="B31" s="56" t="s">
        <v>61</v>
      </c>
      <c r="C31" s="56" t="s">
        <v>36</v>
      </c>
      <c r="D31" s="56" t="s">
        <v>81</v>
      </c>
      <c r="E31" s="42">
        <v>42657</v>
      </c>
      <c r="F31" s="56" t="s">
        <v>28</v>
      </c>
      <c r="G31" s="56" t="s">
        <v>23</v>
      </c>
      <c r="H31" s="56" t="s">
        <v>32</v>
      </c>
      <c r="I31" s="19">
        <v>14.5</v>
      </c>
      <c r="J31" s="57">
        <v>9</v>
      </c>
      <c r="K31" s="57">
        <v>0</v>
      </c>
      <c r="L31" s="57">
        <v>9</v>
      </c>
      <c r="N31" s="46">
        <f t="shared" si="1"/>
        <v>130.5</v>
      </c>
      <c r="O31" s="47">
        <f t="shared" si="2"/>
        <v>0</v>
      </c>
      <c r="P31" s="47">
        <v>-25.47</v>
      </c>
      <c r="Q31" s="47">
        <f t="shared" si="3"/>
        <v>-2.62575</v>
      </c>
      <c r="R31" s="48">
        <f t="shared" si="4"/>
        <v>102.40425</v>
      </c>
      <c r="S31" s="31"/>
      <c r="T31" s="49">
        <v>10</v>
      </c>
      <c r="U31" s="47">
        <f t="shared" si="5"/>
        <v>10.240425</v>
      </c>
      <c r="V31" s="59">
        <v>8.6999999999999994E-2</v>
      </c>
      <c r="W31" s="13">
        <f t="shared" si="6"/>
        <v>11.353499999999999</v>
      </c>
      <c r="X31" s="32"/>
      <c r="Y31" s="50">
        <f t="shared" si="7"/>
        <v>80.810325000000006</v>
      </c>
    </row>
    <row r="32" spans="1:25" ht="15" customHeight="1">
      <c r="A32" s="58">
        <v>201803</v>
      </c>
      <c r="B32" s="56" t="s">
        <v>61</v>
      </c>
      <c r="C32" s="56" t="s">
        <v>36</v>
      </c>
      <c r="D32" s="56" t="s">
        <v>81</v>
      </c>
      <c r="E32" s="42">
        <v>42657</v>
      </c>
      <c r="F32" s="56" t="s">
        <v>28</v>
      </c>
      <c r="G32" s="56" t="s">
        <v>23</v>
      </c>
      <c r="H32" s="56" t="s">
        <v>32</v>
      </c>
      <c r="I32" s="19">
        <v>14.5</v>
      </c>
      <c r="J32" s="57">
        <v>2</v>
      </c>
      <c r="K32" s="57">
        <v>0</v>
      </c>
      <c r="L32" s="57">
        <v>2</v>
      </c>
      <c r="N32" s="46">
        <f t="shared" si="1"/>
        <v>29</v>
      </c>
      <c r="O32" s="47">
        <f t="shared" si="2"/>
        <v>0</v>
      </c>
      <c r="P32" s="47">
        <v>-5.66</v>
      </c>
      <c r="Q32" s="47">
        <f t="shared" si="3"/>
        <v>-0.58350000000000002</v>
      </c>
      <c r="R32" s="48">
        <f t="shared" si="4"/>
        <v>22.756499999999999</v>
      </c>
      <c r="S32" s="31"/>
      <c r="T32" s="49">
        <v>10</v>
      </c>
      <c r="U32" s="47">
        <f t="shared" si="5"/>
        <v>2.2756500000000002</v>
      </c>
      <c r="V32" s="59">
        <v>8.6999999999999994E-2</v>
      </c>
      <c r="W32" s="13">
        <f t="shared" si="6"/>
        <v>2.5229999999999997</v>
      </c>
      <c r="X32" s="32"/>
      <c r="Y32" s="50">
        <f t="shared" si="7"/>
        <v>17.957850000000001</v>
      </c>
    </row>
    <row r="33" spans="1:25" ht="15" customHeight="1">
      <c r="A33" s="58">
        <v>201801</v>
      </c>
      <c r="B33" s="56" t="s">
        <v>62</v>
      </c>
      <c r="C33" s="56" t="s">
        <v>34</v>
      </c>
      <c r="D33" s="56" t="s">
        <v>63</v>
      </c>
      <c r="E33" s="42">
        <v>42699</v>
      </c>
      <c r="F33" s="56" t="s">
        <v>28</v>
      </c>
      <c r="G33" s="56" t="s">
        <v>57</v>
      </c>
      <c r="H33" s="56" t="s">
        <v>32</v>
      </c>
      <c r="I33" s="19">
        <v>15.8725</v>
      </c>
      <c r="J33" s="57">
        <v>4</v>
      </c>
      <c r="K33" s="57">
        <v>0</v>
      </c>
      <c r="L33" s="57">
        <v>4</v>
      </c>
      <c r="N33" s="46">
        <f t="shared" si="1"/>
        <v>63.49</v>
      </c>
      <c r="O33" s="47">
        <f t="shared" si="2"/>
        <v>0</v>
      </c>
      <c r="P33" s="47">
        <v>0</v>
      </c>
      <c r="Q33" s="47">
        <f t="shared" si="3"/>
        <v>-1.58725</v>
      </c>
      <c r="R33" s="48">
        <f t="shared" si="4"/>
        <v>61.902750000000005</v>
      </c>
      <c r="S33" s="31"/>
      <c r="T33" s="49">
        <v>10</v>
      </c>
      <c r="U33" s="47">
        <f t="shared" si="5"/>
        <v>6.1902750000000006</v>
      </c>
      <c r="V33" s="59">
        <v>8.6999999999999994E-2</v>
      </c>
      <c r="W33" s="13">
        <f t="shared" si="6"/>
        <v>5.5236299999999998</v>
      </c>
      <c r="X33" s="32"/>
      <c r="Y33" s="50">
        <f t="shared" si="7"/>
        <v>50.188845000000008</v>
      </c>
    </row>
    <row r="34" spans="1:25" ht="15" customHeight="1">
      <c r="A34" s="58">
        <v>201802</v>
      </c>
      <c r="B34" s="56" t="s">
        <v>62</v>
      </c>
      <c r="C34" s="56" t="s">
        <v>34</v>
      </c>
      <c r="D34" s="56" t="s">
        <v>63</v>
      </c>
      <c r="E34" s="42">
        <v>42699</v>
      </c>
      <c r="F34" s="56" t="s">
        <v>28</v>
      </c>
      <c r="G34" s="56" t="s">
        <v>57</v>
      </c>
      <c r="H34" s="56" t="s">
        <v>32</v>
      </c>
      <c r="I34" s="19">
        <v>14.5</v>
      </c>
      <c r="J34" s="57">
        <v>3</v>
      </c>
      <c r="K34" s="57">
        <v>0</v>
      </c>
      <c r="L34" s="57">
        <v>3</v>
      </c>
      <c r="N34" s="46">
        <f t="shared" si="1"/>
        <v>43.5</v>
      </c>
      <c r="O34" s="47">
        <f t="shared" si="2"/>
        <v>0</v>
      </c>
      <c r="P34" s="47">
        <v>0</v>
      </c>
      <c r="Q34" s="47">
        <f t="shared" si="3"/>
        <v>-1.0875000000000001</v>
      </c>
      <c r="R34" s="48">
        <f t="shared" si="4"/>
        <v>42.412500000000001</v>
      </c>
      <c r="S34" s="31"/>
      <c r="T34" s="49">
        <v>10</v>
      </c>
      <c r="U34" s="47">
        <f t="shared" si="5"/>
        <v>4.24125</v>
      </c>
      <c r="V34" s="59">
        <v>8.6999999999999994E-2</v>
      </c>
      <c r="W34" s="13">
        <f t="shared" si="6"/>
        <v>3.7844999999999995</v>
      </c>
      <c r="X34" s="32"/>
      <c r="Y34" s="50">
        <f t="shared" si="7"/>
        <v>34.386749999999999</v>
      </c>
    </row>
    <row r="35" spans="1:25" ht="15" customHeight="1">
      <c r="A35" s="58">
        <v>201803</v>
      </c>
      <c r="B35" s="56" t="s">
        <v>62</v>
      </c>
      <c r="C35" s="56" t="s">
        <v>34</v>
      </c>
      <c r="D35" s="56" t="s">
        <v>63</v>
      </c>
      <c r="E35" s="42">
        <v>42699</v>
      </c>
      <c r="F35" s="56" t="s">
        <v>28</v>
      </c>
      <c r="G35" s="56" t="s">
        <v>57</v>
      </c>
      <c r="H35" s="56" t="s">
        <v>32</v>
      </c>
      <c r="I35" s="19">
        <v>14.5</v>
      </c>
      <c r="J35" s="57">
        <v>4</v>
      </c>
      <c r="K35" s="57">
        <v>0</v>
      </c>
      <c r="L35" s="57">
        <v>4</v>
      </c>
      <c r="N35" s="46">
        <f t="shared" si="1"/>
        <v>58</v>
      </c>
      <c r="O35" s="47">
        <f t="shared" si="2"/>
        <v>0</v>
      </c>
      <c r="P35" s="47">
        <v>0</v>
      </c>
      <c r="Q35" s="47">
        <f t="shared" si="3"/>
        <v>-1.4500000000000002</v>
      </c>
      <c r="R35" s="48">
        <f t="shared" si="4"/>
        <v>56.55</v>
      </c>
      <c r="S35" s="31"/>
      <c r="T35" s="49">
        <v>10</v>
      </c>
      <c r="U35" s="47">
        <f t="shared" si="5"/>
        <v>5.6550000000000002</v>
      </c>
      <c r="V35" s="59">
        <v>8.6999999999999994E-2</v>
      </c>
      <c r="W35" s="13">
        <f t="shared" si="6"/>
        <v>5.0459999999999994</v>
      </c>
      <c r="X35" s="32"/>
      <c r="Y35" s="50">
        <f t="shared" si="7"/>
        <v>45.848999999999997</v>
      </c>
    </row>
    <row r="36" spans="1:25" ht="15" customHeight="1">
      <c r="A36" s="58">
        <v>201801</v>
      </c>
      <c r="B36" s="56" t="s">
        <v>69</v>
      </c>
      <c r="C36" s="56" t="s">
        <v>70</v>
      </c>
      <c r="D36" s="56" t="s">
        <v>82</v>
      </c>
      <c r="E36" s="42">
        <v>42867</v>
      </c>
      <c r="F36" s="56" t="s">
        <v>28</v>
      </c>
      <c r="G36" s="56" t="s">
        <v>72</v>
      </c>
      <c r="H36" s="56" t="s">
        <v>60</v>
      </c>
      <c r="I36" s="19">
        <v>18.43</v>
      </c>
      <c r="J36" s="57">
        <v>9</v>
      </c>
      <c r="K36" s="57">
        <v>0</v>
      </c>
      <c r="L36" s="57">
        <v>9</v>
      </c>
      <c r="N36" s="46">
        <f t="shared" si="1"/>
        <v>165.87</v>
      </c>
      <c r="O36" s="47">
        <f t="shared" si="2"/>
        <v>0</v>
      </c>
      <c r="P36" s="47">
        <v>0</v>
      </c>
      <c r="Q36" s="47">
        <f t="shared" si="3"/>
        <v>-4.1467499999999999</v>
      </c>
      <c r="R36" s="48">
        <f t="shared" si="4"/>
        <v>161.72325000000001</v>
      </c>
      <c r="S36" s="31"/>
      <c r="T36" s="49">
        <v>10</v>
      </c>
      <c r="U36" s="47">
        <f t="shared" si="5"/>
        <v>16.172325000000001</v>
      </c>
      <c r="V36" s="59">
        <v>8.6999999999999994E-2</v>
      </c>
      <c r="W36" s="13">
        <f t="shared" si="6"/>
        <v>14.43069</v>
      </c>
      <c r="X36" s="32"/>
      <c r="Y36" s="50">
        <f t="shared" si="7"/>
        <v>131.12023500000001</v>
      </c>
    </row>
    <row r="37" spans="1:25" ht="15" customHeight="1">
      <c r="A37" s="58">
        <v>201802</v>
      </c>
      <c r="B37" s="56" t="s">
        <v>69</v>
      </c>
      <c r="C37" s="56" t="s">
        <v>70</v>
      </c>
      <c r="D37" s="56" t="s">
        <v>82</v>
      </c>
      <c r="E37" s="42">
        <v>42867</v>
      </c>
      <c r="F37" s="56" t="s">
        <v>28</v>
      </c>
      <c r="G37" s="56" t="s">
        <v>72</v>
      </c>
      <c r="H37" s="56" t="s">
        <v>60</v>
      </c>
      <c r="I37" s="19">
        <v>18.43</v>
      </c>
      <c r="J37" s="57">
        <v>3</v>
      </c>
      <c r="K37" s="57">
        <v>0</v>
      </c>
      <c r="L37" s="57">
        <v>3</v>
      </c>
      <c r="N37" s="46">
        <f t="shared" si="1"/>
        <v>55.29</v>
      </c>
      <c r="O37" s="47">
        <f t="shared" si="2"/>
        <v>0</v>
      </c>
      <c r="P37" s="47">
        <v>0</v>
      </c>
      <c r="Q37" s="47">
        <f t="shared" si="3"/>
        <v>-1.38225</v>
      </c>
      <c r="R37" s="48">
        <f t="shared" si="4"/>
        <v>53.90775</v>
      </c>
      <c r="S37" s="31"/>
      <c r="T37" s="49">
        <v>10</v>
      </c>
      <c r="U37" s="47">
        <f t="shared" si="5"/>
        <v>5.3907749999999997</v>
      </c>
      <c r="V37" s="59">
        <v>8.6999999999999994E-2</v>
      </c>
      <c r="W37" s="13">
        <f t="shared" si="6"/>
        <v>4.8102299999999998</v>
      </c>
      <c r="X37" s="32"/>
      <c r="Y37" s="50">
        <f t="shared" si="7"/>
        <v>43.706745000000005</v>
      </c>
    </row>
    <row r="38" spans="1:25" ht="15" customHeight="1">
      <c r="A38" s="58">
        <v>201801</v>
      </c>
      <c r="B38" s="56" t="s">
        <v>33</v>
      </c>
      <c r="C38" s="56" t="s">
        <v>34</v>
      </c>
      <c r="D38" s="56" t="s">
        <v>34</v>
      </c>
      <c r="E38" s="42">
        <v>41222</v>
      </c>
      <c r="F38" s="56" t="s">
        <v>28</v>
      </c>
      <c r="G38" s="56" t="s">
        <v>23</v>
      </c>
      <c r="H38" s="56" t="s">
        <v>35</v>
      </c>
      <c r="I38" s="19">
        <v>11.173846153846201</v>
      </c>
      <c r="J38" s="57">
        <v>14</v>
      </c>
      <c r="K38" s="57">
        <v>-1</v>
      </c>
      <c r="L38" s="57">
        <v>13</v>
      </c>
      <c r="N38" s="46">
        <f t="shared" si="1"/>
        <v>156.43384615384682</v>
      </c>
      <c r="O38" s="47">
        <f t="shared" si="2"/>
        <v>-11.173846153846201</v>
      </c>
      <c r="P38" s="47">
        <v>-5.17</v>
      </c>
      <c r="Q38" s="47">
        <f t="shared" si="3"/>
        <v>-3.5022500000000161</v>
      </c>
      <c r="R38" s="48">
        <f t="shared" si="4"/>
        <v>136.58775000000063</v>
      </c>
      <c r="S38" s="31"/>
      <c r="T38" s="49">
        <v>10</v>
      </c>
      <c r="U38" s="47">
        <f t="shared" si="5"/>
        <v>13.658775000000063</v>
      </c>
      <c r="V38" s="59">
        <v>8.6999999999999994E-2</v>
      </c>
      <c r="W38" s="13">
        <f t="shared" si="6"/>
        <v>12.637620000000053</v>
      </c>
      <c r="X38" s="32"/>
      <c r="Y38" s="50">
        <f t="shared" si="7"/>
        <v>110.29135500000051</v>
      </c>
    </row>
    <row r="39" spans="1:25" ht="15" customHeight="1">
      <c r="A39" s="58">
        <v>201802</v>
      </c>
      <c r="B39" s="56" t="s">
        <v>33</v>
      </c>
      <c r="C39" s="56" t="s">
        <v>34</v>
      </c>
      <c r="D39" s="56" t="s">
        <v>34</v>
      </c>
      <c r="E39" s="42">
        <v>41222</v>
      </c>
      <c r="F39" s="56" t="s">
        <v>28</v>
      </c>
      <c r="G39" s="56" t="s">
        <v>23</v>
      </c>
      <c r="H39" s="56" t="s">
        <v>35</v>
      </c>
      <c r="I39" s="19">
        <v>11.185925925925901</v>
      </c>
      <c r="J39" s="57">
        <v>29</v>
      </c>
      <c r="K39" s="57">
        <v>-2</v>
      </c>
      <c r="L39" s="57">
        <v>27</v>
      </c>
      <c r="N39" s="46">
        <f t="shared" si="1"/>
        <v>324.39185185185113</v>
      </c>
      <c r="O39" s="47">
        <f t="shared" si="2"/>
        <v>-22.371851851851801</v>
      </c>
      <c r="P39" s="47">
        <v>-3.08</v>
      </c>
      <c r="Q39" s="47">
        <f t="shared" si="3"/>
        <v>-7.4734999999999836</v>
      </c>
      <c r="R39" s="48">
        <f t="shared" si="4"/>
        <v>291.46649999999931</v>
      </c>
      <c r="S39" s="31"/>
      <c r="T39" s="49">
        <v>10</v>
      </c>
      <c r="U39" s="47">
        <f t="shared" si="5"/>
        <v>29.14664999999993</v>
      </c>
      <c r="V39" s="59">
        <v>8.6999999999999994E-2</v>
      </c>
      <c r="W39" s="13">
        <f t="shared" si="6"/>
        <v>26.275739999999939</v>
      </c>
      <c r="X39" s="32"/>
      <c r="Y39" s="50">
        <f t="shared" si="7"/>
        <v>236.04410999999948</v>
      </c>
    </row>
    <row r="40" spans="1:25" ht="15" customHeight="1">
      <c r="A40" s="58">
        <v>201803</v>
      </c>
      <c r="B40" s="56" t="s">
        <v>33</v>
      </c>
      <c r="C40" s="56" t="s">
        <v>34</v>
      </c>
      <c r="D40" s="56" t="s">
        <v>34</v>
      </c>
      <c r="E40" s="42">
        <v>41222</v>
      </c>
      <c r="F40" s="56" t="s">
        <v>28</v>
      </c>
      <c r="G40" s="56" t="s">
        <v>23</v>
      </c>
      <c r="H40" s="56" t="s">
        <v>35</v>
      </c>
      <c r="I40" s="19">
        <v>10.0866666666667</v>
      </c>
      <c r="J40" s="57">
        <v>7</v>
      </c>
      <c r="K40" s="57">
        <v>-1</v>
      </c>
      <c r="L40" s="57">
        <v>6</v>
      </c>
      <c r="N40" s="46">
        <f t="shared" si="1"/>
        <v>70.606666666666897</v>
      </c>
      <c r="O40" s="47">
        <f t="shared" si="2"/>
        <v>-10.0866666666667</v>
      </c>
      <c r="P40" s="47">
        <v>-0.84</v>
      </c>
      <c r="Q40" s="47">
        <f t="shared" si="3"/>
        <v>-1.4920000000000049</v>
      </c>
      <c r="R40" s="48">
        <f t="shared" si="4"/>
        <v>58.188000000000187</v>
      </c>
      <c r="S40" s="31"/>
      <c r="T40" s="49">
        <v>10</v>
      </c>
      <c r="U40" s="47">
        <f t="shared" si="5"/>
        <v>5.8188000000000191</v>
      </c>
      <c r="V40" s="59">
        <v>8.6999999999999994E-2</v>
      </c>
      <c r="W40" s="13">
        <f t="shared" si="6"/>
        <v>5.2652400000000164</v>
      </c>
      <c r="X40" s="32"/>
      <c r="Y40" s="50">
        <f t="shared" si="7"/>
        <v>47.103960000000157</v>
      </c>
    </row>
    <row r="41" spans="1:25" ht="15" customHeight="1">
      <c r="A41" s="58">
        <v>201801</v>
      </c>
      <c r="B41" s="56" t="s">
        <v>58</v>
      </c>
      <c r="C41" s="56" t="s">
        <v>34</v>
      </c>
      <c r="D41" s="56" t="s">
        <v>87</v>
      </c>
      <c r="E41" s="42">
        <v>42587</v>
      </c>
      <c r="F41" s="56" t="s">
        <v>28</v>
      </c>
      <c r="G41" s="56" t="s">
        <v>57</v>
      </c>
      <c r="H41" s="56" t="s">
        <v>60</v>
      </c>
      <c r="I41" s="19">
        <v>20.072790697674399</v>
      </c>
      <c r="J41" s="57">
        <v>43</v>
      </c>
      <c r="K41" s="57">
        <v>0</v>
      </c>
      <c r="L41" s="57">
        <v>43</v>
      </c>
      <c r="N41" s="46">
        <f t="shared" si="1"/>
        <v>863.1299999999992</v>
      </c>
      <c r="O41" s="47">
        <f t="shared" si="2"/>
        <v>0</v>
      </c>
      <c r="P41" s="47">
        <v>0</v>
      </c>
      <c r="Q41" s="47">
        <f t="shared" si="3"/>
        <v>-21.578249999999983</v>
      </c>
      <c r="R41" s="48">
        <f t="shared" si="4"/>
        <v>841.55174999999917</v>
      </c>
      <c r="S41" s="31"/>
      <c r="T41" s="49">
        <v>10</v>
      </c>
      <c r="U41" s="47">
        <f t="shared" si="5"/>
        <v>84.155174999999915</v>
      </c>
      <c r="V41" s="59">
        <v>8.6999999999999994E-2</v>
      </c>
      <c r="W41" s="13">
        <f t="shared" si="6"/>
        <v>75.092309999999927</v>
      </c>
      <c r="X41" s="32"/>
      <c r="Y41" s="50">
        <f t="shared" si="7"/>
        <v>682.30426499999942</v>
      </c>
    </row>
    <row r="42" spans="1:25" ht="15" customHeight="1">
      <c r="A42" s="58">
        <v>201802</v>
      </c>
      <c r="B42" s="56" t="s">
        <v>58</v>
      </c>
      <c r="C42" s="56" t="s">
        <v>34</v>
      </c>
      <c r="D42" s="56" t="s">
        <v>87</v>
      </c>
      <c r="E42" s="42">
        <v>42587</v>
      </c>
      <c r="F42" s="56" t="s">
        <v>28</v>
      </c>
      <c r="G42" s="56" t="s">
        <v>57</v>
      </c>
      <c r="H42" s="56" t="s">
        <v>60</v>
      </c>
      <c r="I42" s="19">
        <v>18.43</v>
      </c>
      <c r="J42" s="57">
        <v>26</v>
      </c>
      <c r="K42" s="57">
        <v>0</v>
      </c>
      <c r="L42" s="57">
        <v>26</v>
      </c>
      <c r="N42" s="46">
        <f t="shared" si="1"/>
        <v>479.18</v>
      </c>
      <c r="O42" s="47">
        <f t="shared" si="2"/>
        <v>0</v>
      </c>
      <c r="P42" s="47">
        <v>0</v>
      </c>
      <c r="Q42" s="47">
        <f t="shared" si="3"/>
        <v>-11.979500000000002</v>
      </c>
      <c r="R42" s="48">
        <f t="shared" si="4"/>
        <v>467.20050000000003</v>
      </c>
      <c r="S42" s="31"/>
      <c r="T42" s="49">
        <v>10</v>
      </c>
      <c r="U42" s="47">
        <f t="shared" si="5"/>
        <v>46.720050000000001</v>
      </c>
      <c r="V42" s="59">
        <v>8.6999999999999994E-2</v>
      </c>
      <c r="W42" s="13">
        <f t="shared" si="6"/>
        <v>41.688659999999999</v>
      </c>
      <c r="X42" s="32"/>
      <c r="Y42" s="50">
        <f t="shared" si="7"/>
        <v>378.79178999999999</v>
      </c>
    </row>
    <row r="43" spans="1:25" ht="15" customHeight="1">
      <c r="A43" s="58">
        <v>201803</v>
      </c>
      <c r="B43" s="56" t="s">
        <v>58</v>
      </c>
      <c r="C43" s="56" t="s">
        <v>34</v>
      </c>
      <c r="D43" s="56" t="s">
        <v>87</v>
      </c>
      <c r="E43" s="42">
        <v>42587</v>
      </c>
      <c r="F43" s="56" t="s">
        <v>28</v>
      </c>
      <c r="G43" s="56" t="s">
        <v>57</v>
      </c>
      <c r="H43" s="56" t="s">
        <v>60</v>
      </c>
      <c r="I43" s="19">
        <v>18.43</v>
      </c>
      <c r="J43" s="57">
        <v>31</v>
      </c>
      <c r="K43" s="57">
        <v>0</v>
      </c>
      <c r="L43" s="57">
        <v>31</v>
      </c>
      <c r="N43" s="46">
        <f t="shared" si="1"/>
        <v>571.33000000000004</v>
      </c>
      <c r="O43" s="47">
        <f t="shared" si="2"/>
        <v>0</v>
      </c>
      <c r="P43" s="47">
        <v>0</v>
      </c>
      <c r="Q43" s="47">
        <f t="shared" si="3"/>
        <v>-14.283250000000002</v>
      </c>
      <c r="R43" s="48">
        <f t="shared" si="4"/>
        <v>557.04675000000009</v>
      </c>
      <c r="S43" s="31"/>
      <c r="T43" s="49">
        <v>10</v>
      </c>
      <c r="U43" s="47">
        <f t="shared" si="5"/>
        <v>55.704675000000009</v>
      </c>
      <c r="V43" s="59">
        <v>8.6999999999999994E-2</v>
      </c>
      <c r="W43" s="13">
        <f t="shared" si="6"/>
        <v>49.705710000000003</v>
      </c>
      <c r="X43" s="32"/>
      <c r="Y43" s="50">
        <f t="shared" si="7"/>
        <v>451.63636500000007</v>
      </c>
    </row>
    <row r="44" spans="1:25" ht="15" customHeight="1">
      <c r="A44" s="58">
        <v>201801</v>
      </c>
      <c r="B44" s="56" t="s">
        <v>54</v>
      </c>
      <c r="C44" s="56" t="s">
        <v>34</v>
      </c>
      <c r="D44" s="56" t="s">
        <v>71</v>
      </c>
      <c r="E44" s="42">
        <v>41588</v>
      </c>
      <c r="F44" s="56" t="s">
        <v>28</v>
      </c>
      <c r="G44" s="56" t="s">
        <v>55</v>
      </c>
      <c r="H44" s="56" t="s">
        <v>56</v>
      </c>
      <c r="I44" s="19">
        <v>18</v>
      </c>
      <c r="J44" s="57">
        <v>0</v>
      </c>
      <c r="K44" s="57">
        <v>-3</v>
      </c>
      <c r="L44" s="57">
        <v>-3</v>
      </c>
      <c r="N44" s="46">
        <f t="shared" si="1"/>
        <v>0</v>
      </c>
      <c r="O44" s="47">
        <f t="shared" si="2"/>
        <v>-54</v>
      </c>
      <c r="P44" s="47">
        <v>4.32</v>
      </c>
      <c r="Q44" s="47">
        <f t="shared" si="3"/>
        <v>1.242</v>
      </c>
      <c r="R44" s="48">
        <f t="shared" si="4"/>
        <v>-48.438000000000002</v>
      </c>
      <c r="S44" s="31"/>
      <c r="T44" s="49">
        <v>10</v>
      </c>
      <c r="U44" s="47">
        <f t="shared" si="5"/>
        <v>-4.8437999999999999</v>
      </c>
      <c r="V44" s="59">
        <v>8.6999999999999994E-2</v>
      </c>
      <c r="W44" s="13">
        <f t="shared" si="6"/>
        <v>-4.6979999999999995</v>
      </c>
      <c r="X44" s="32"/>
      <c r="Y44" s="50">
        <f t="shared" si="7"/>
        <v>-38.8962</v>
      </c>
    </row>
    <row r="45" spans="1:25" ht="15" customHeight="1">
      <c r="A45" s="58">
        <v>201801</v>
      </c>
      <c r="B45" s="56" t="s">
        <v>64</v>
      </c>
      <c r="C45" s="56" t="s">
        <v>65</v>
      </c>
      <c r="D45" s="56" t="s">
        <v>83</v>
      </c>
      <c r="E45" s="42">
        <v>42657</v>
      </c>
      <c r="F45" s="56" t="s">
        <v>28</v>
      </c>
      <c r="G45" s="56" t="s">
        <v>57</v>
      </c>
      <c r="H45" s="56" t="s">
        <v>60</v>
      </c>
      <c r="I45" s="19">
        <v>18.43</v>
      </c>
      <c r="J45" s="57">
        <v>10</v>
      </c>
      <c r="K45" s="57">
        <v>0</v>
      </c>
      <c r="L45" s="57">
        <v>10</v>
      </c>
      <c r="N45" s="46">
        <f t="shared" si="1"/>
        <v>184.3</v>
      </c>
      <c r="O45" s="47">
        <f t="shared" si="2"/>
        <v>0</v>
      </c>
      <c r="P45" s="47">
        <v>0</v>
      </c>
      <c r="Q45" s="47">
        <f t="shared" si="3"/>
        <v>-4.6075000000000008</v>
      </c>
      <c r="R45" s="48">
        <f t="shared" si="4"/>
        <v>179.69250000000002</v>
      </c>
      <c r="S45" s="31"/>
      <c r="T45" s="49">
        <v>10</v>
      </c>
      <c r="U45" s="47">
        <f t="shared" si="5"/>
        <v>17.969250000000002</v>
      </c>
      <c r="V45" s="59">
        <v>8.6999999999999994E-2</v>
      </c>
      <c r="W45" s="13">
        <f t="shared" si="6"/>
        <v>16.034099999999999</v>
      </c>
      <c r="X45" s="32"/>
      <c r="Y45" s="50">
        <f t="shared" si="7"/>
        <v>145.68915000000001</v>
      </c>
    </row>
    <row r="46" spans="1:25" s="66" customFormat="1" ht="15" customHeight="1">
      <c r="A46" s="63">
        <v>201803</v>
      </c>
      <c r="B46" s="64" t="s">
        <v>37</v>
      </c>
      <c r="C46" s="64" t="s">
        <v>38</v>
      </c>
      <c r="D46" s="64" t="s">
        <v>73</v>
      </c>
      <c r="E46" s="65">
        <v>41740</v>
      </c>
      <c r="F46" s="64" t="s">
        <v>28</v>
      </c>
      <c r="G46" s="64" t="s">
        <v>23</v>
      </c>
      <c r="H46" s="64" t="s">
        <v>39</v>
      </c>
      <c r="I46" s="66">
        <v>12.2</v>
      </c>
      <c r="J46" s="67"/>
      <c r="K46" s="67"/>
      <c r="M46" s="66">
        <v>1</v>
      </c>
      <c r="N46" s="68"/>
      <c r="O46" s="69"/>
      <c r="P46" s="69"/>
      <c r="Q46" s="69"/>
      <c r="R46" s="70"/>
      <c r="S46" s="71"/>
      <c r="T46" s="72"/>
      <c r="U46" s="69"/>
      <c r="V46" s="73"/>
      <c r="W46" s="74"/>
      <c r="X46" s="75"/>
      <c r="Y46" s="76"/>
    </row>
    <row r="47" spans="1:25" ht="15" customHeight="1">
      <c r="A47" s="58"/>
      <c r="E47" s="42"/>
      <c r="N47" s="46"/>
      <c r="O47" s="47"/>
      <c r="P47" s="47"/>
      <c r="Q47" s="47"/>
      <c r="R47" s="48"/>
      <c r="S47" s="31"/>
      <c r="T47" s="49"/>
      <c r="U47" s="47"/>
      <c r="V47" s="59"/>
      <c r="W47" s="13"/>
      <c r="X47" s="32"/>
      <c r="Y47" s="50"/>
    </row>
    <row r="48" spans="1:25" ht="15" customHeight="1">
      <c r="A48" s="58"/>
      <c r="E48" s="42"/>
      <c r="N48" s="46"/>
      <c r="O48" s="47"/>
      <c r="P48" s="47"/>
      <c r="Q48" s="47"/>
      <c r="R48" s="48"/>
      <c r="S48" s="31"/>
      <c r="T48" s="49"/>
      <c r="U48" s="47"/>
      <c r="V48" s="59"/>
      <c r="W48" s="13"/>
      <c r="X48" s="32"/>
      <c r="Y48" s="50"/>
    </row>
    <row r="49" spans="1:25" ht="15" customHeight="1">
      <c r="A49" s="58"/>
      <c r="E49" s="42"/>
      <c r="N49" s="46"/>
      <c r="O49" s="47"/>
      <c r="P49" s="47"/>
      <c r="Q49" s="47"/>
      <c r="R49" s="48"/>
      <c r="S49" s="31"/>
      <c r="T49" s="49"/>
      <c r="U49" s="47"/>
      <c r="V49" s="59"/>
      <c r="W49" s="13"/>
      <c r="X49" s="32"/>
      <c r="Y49" s="50"/>
    </row>
    <row r="50" spans="1:25" ht="15" customHeight="1">
      <c r="A50" s="58"/>
      <c r="E50" s="42"/>
      <c r="N50" s="46"/>
      <c r="O50" s="47"/>
      <c r="P50" s="47"/>
      <c r="Q50" s="47"/>
      <c r="R50" s="48"/>
      <c r="S50" s="31"/>
      <c r="T50" s="49"/>
      <c r="U50" s="47"/>
      <c r="V50" s="59"/>
      <c r="W50" s="13"/>
      <c r="X50" s="32"/>
      <c r="Y50" s="50"/>
    </row>
    <row r="51" spans="1:25" ht="15" customHeight="1">
      <c r="A51" s="58"/>
      <c r="E51" s="42"/>
      <c r="N51" s="46"/>
      <c r="O51" s="47"/>
      <c r="P51" s="47"/>
      <c r="Q51" s="47"/>
      <c r="R51" s="48"/>
      <c r="S51" s="31"/>
      <c r="T51" s="49"/>
      <c r="U51" s="47"/>
      <c r="V51" s="59"/>
      <c r="W51" s="13"/>
      <c r="X51" s="32"/>
      <c r="Y51" s="50"/>
    </row>
    <row r="52" spans="1:25" ht="15" customHeight="1">
      <c r="A52" s="58"/>
      <c r="E52" s="42"/>
      <c r="N52" s="46"/>
      <c r="O52" s="47"/>
      <c r="P52" s="47"/>
      <c r="Q52" s="47"/>
      <c r="R52" s="48"/>
      <c r="S52" s="31"/>
      <c r="T52" s="49"/>
      <c r="U52" s="47"/>
      <c r="V52" s="59"/>
      <c r="W52" s="13"/>
      <c r="X52" s="32"/>
      <c r="Y52" s="50"/>
    </row>
    <row r="53" spans="1:25" ht="15" customHeight="1">
      <c r="A53" s="58"/>
      <c r="E53" s="42"/>
      <c r="N53" s="46"/>
      <c r="O53" s="47"/>
      <c r="P53" s="47"/>
      <c r="Q53" s="47"/>
      <c r="R53" s="48"/>
      <c r="S53" s="31"/>
      <c r="T53" s="49"/>
      <c r="U53" s="47"/>
      <c r="V53" s="59"/>
      <c r="W53" s="13"/>
      <c r="X53" s="32"/>
      <c r="Y53" s="50"/>
    </row>
    <row r="54" spans="1:25" ht="15" customHeight="1">
      <c r="A54" s="58"/>
      <c r="E54" s="42"/>
      <c r="N54" s="46"/>
      <c r="O54" s="47"/>
      <c r="P54" s="47"/>
      <c r="Q54" s="47"/>
      <c r="R54" s="48"/>
      <c r="S54" s="31"/>
      <c r="T54" s="49"/>
      <c r="U54" s="47"/>
      <c r="V54" s="59"/>
      <c r="W54" s="13"/>
      <c r="X54" s="32"/>
      <c r="Y54" s="50"/>
    </row>
    <row r="55" spans="1:25" ht="15" customHeight="1">
      <c r="A55" s="58"/>
      <c r="E55" s="42"/>
      <c r="N55" s="46"/>
      <c r="O55" s="47"/>
      <c r="P55" s="47"/>
      <c r="Q55" s="47"/>
      <c r="R55" s="48"/>
      <c r="S55" s="31"/>
      <c r="T55" s="49"/>
      <c r="U55" s="47"/>
      <c r="V55" s="59"/>
      <c r="W55" s="13"/>
      <c r="X55" s="32"/>
      <c r="Y55" s="50"/>
    </row>
    <row r="56" spans="1:25" ht="15" customHeight="1">
      <c r="A56" s="58"/>
      <c r="E56" s="42"/>
      <c r="N56" s="46"/>
      <c r="O56" s="47"/>
      <c r="P56" s="47"/>
      <c r="Q56" s="47"/>
      <c r="R56" s="48"/>
      <c r="S56" s="31"/>
      <c r="T56" s="49"/>
      <c r="U56" s="47"/>
      <c r="V56" s="59"/>
      <c r="W56" s="13"/>
      <c r="X56" s="32"/>
      <c r="Y56" s="50"/>
    </row>
    <row r="57" spans="1:25" ht="15" customHeight="1">
      <c r="A57" s="58"/>
      <c r="E57" s="42"/>
      <c r="N57" s="46"/>
      <c r="O57" s="47"/>
      <c r="P57" s="47"/>
      <c r="Q57" s="47"/>
      <c r="R57" s="48"/>
      <c r="S57" s="31"/>
      <c r="T57" s="49"/>
      <c r="U57" s="47"/>
      <c r="V57" s="59"/>
      <c r="W57" s="13"/>
      <c r="X57" s="32"/>
      <c r="Y57" s="50"/>
    </row>
    <row r="58" spans="1:25" ht="15" customHeight="1">
      <c r="A58" s="58"/>
      <c r="E58" s="42"/>
      <c r="N58" s="46"/>
      <c r="O58" s="47"/>
      <c r="P58" s="47"/>
      <c r="Q58" s="47"/>
      <c r="R58" s="48"/>
      <c r="S58" s="31"/>
      <c r="T58" s="49"/>
      <c r="U58" s="47"/>
      <c r="V58" s="59"/>
      <c r="W58" s="13"/>
      <c r="X58" s="32"/>
      <c r="Y58" s="50"/>
    </row>
    <row r="59" spans="1:25" ht="15" customHeight="1">
      <c r="A59" s="58"/>
      <c r="E59" s="42"/>
      <c r="N59" s="46"/>
      <c r="O59" s="47"/>
      <c r="P59" s="47"/>
      <c r="Q59" s="47"/>
      <c r="R59" s="48"/>
      <c r="S59" s="31"/>
      <c r="T59" s="49"/>
      <c r="U59" s="47"/>
      <c r="V59" s="59"/>
      <c r="W59" s="13"/>
      <c r="X59" s="32"/>
      <c r="Y59" s="50"/>
    </row>
    <row r="60" spans="1:25" ht="15" customHeight="1">
      <c r="A60" s="58"/>
      <c r="E60" s="42"/>
      <c r="N60" s="46"/>
      <c r="O60" s="47"/>
      <c r="P60" s="47"/>
      <c r="Q60" s="47"/>
      <c r="R60" s="48"/>
      <c r="S60" s="31"/>
      <c r="T60" s="49"/>
      <c r="U60" s="47"/>
      <c r="V60" s="59"/>
      <c r="W60" s="13"/>
      <c r="X60" s="32"/>
      <c r="Y60" s="50"/>
    </row>
    <row r="61" spans="1:25" ht="15" customHeight="1">
      <c r="A61" s="58"/>
      <c r="E61" s="42"/>
      <c r="N61" s="46"/>
      <c r="O61" s="47"/>
      <c r="P61" s="47"/>
      <c r="Q61" s="47"/>
      <c r="R61" s="48"/>
      <c r="S61" s="31"/>
      <c r="T61" s="49"/>
      <c r="U61" s="47"/>
      <c r="V61" s="59"/>
      <c r="W61" s="13"/>
      <c r="X61" s="32"/>
      <c r="Y61" s="50"/>
    </row>
    <row r="62" spans="1:25" ht="15" customHeight="1">
      <c r="A62" s="58"/>
      <c r="E62" s="42"/>
      <c r="N62" s="46"/>
      <c r="O62" s="47"/>
      <c r="P62" s="47"/>
      <c r="Q62" s="47"/>
      <c r="R62" s="48"/>
      <c r="S62" s="31"/>
      <c r="T62" s="49"/>
      <c r="U62" s="47"/>
      <c r="V62" s="59"/>
      <c r="W62" s="13"/>
      <c r="X62" s="32"/>
      <c r="Y62" s="50"/>
    </row>
  </sheetData>
  <autoFilter ref="A2:Y54" xr:uid="{00000000-0009-0000-0000-000000000000}"/>
  <pageMargins left="0.27" right="0.39" top="0.5" bottom="0.5" header="0.5" footer="0.5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JAN-MAR PHYSICAL 2018</vt:lpstr>
      <vt:lpstr>'JAN-MAR PHYSICAL 2018'!Print_Area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Jennifer Kennedy</cp:lastModifiedBy>
  <cp:lastPrinted>2016-09-08T00:29:23Z</cp:lastPrinted>
  <dcterms:created xsi:type="dcterms:W3CDTF">1999-09-26T23:00:31Z</dcterms:created>
  <dcterms:modified xsi:type="dcterms:W3CDTF">2018-10-26T21:44:24Z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