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Client Folders/Future Classic/Case 25401/"/>
    </mc:Choice>
  </mc:AlternateContent>
  <xr:revisionPtr revIDLastSave="0" documentId="13_ncr:1_{0B6982BF-82E0-0448-9C1D-A79828C90B13}" xr6:coauthVersionLast="36" xr6:coauthVersionMax="41" xr10:uidLastSave="{00000000-0000-0000-0000-000000000000}"/>
  <bookViews>
    <workbookView xWindow="7520" yWindow="3320" windowWidth="25600" windowHeight="16000" tabRatio="911" xr2:uid="{00000000-000D-0000-FFFF-FFFF00000000}"/>
  </bookViews>
  <sheets>
    <sheet name="OCT-DEC PHYSICAL 2018" sheetId="72" r:id="rId1"/>
    <sheet name="Stock Purchase" sheetId="47" r:id="rId2"/>
    <sheet name="Recharges" sheetId="48" r:id="rId3"/>
    <sheet name="Payment Summary" sheetId="49" r:id="rId4"/>
  </sheets>
  <definedNames>
    <definedName name="_xlnm._FilterDatabase" localSheetId="0" hidden="1">'OCT-DEC PHYSICAL 2018'!$A$2:$Y$54</definedName>
    <definedName name="_xlnm.Print_Area" localSheetId="0">'OCT-DEC PHYSICAL 2018'!$A$1:$Y$6</definedName>
    <definedName name="_xlnm.Print_Area" localSheetId="3">'Payment Summary'!$A:$D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3" i="49" l="1"/>
  <c r="O51" i="72" l="1"/>
  <c r="N51" i="72"/>
  <c r="W51" i="72" s="1"/>
  <c r="O50" i="72"/>
  <c r="N50" i="72"/>
  <c r="O49" i="72"/>
  <c r="N49" i="72"/>
  <c r="O48" i="72"/>
  <c r="N48" i="72"/>
  <c r="O47" i="72"/>
  <c r="N47" i="72"/>
  <c r="W47" i="72" s="1"/>
  <c r="O46" i="72"/>
  <c r="N46" i="72"/>
  <c r="O45" i="72"/>
  <c r="N45" i="72"/>
  <c r="O44" i="72"/>
  <c r="N44" i="72"/>
  <c r="O43" i="72"/>
  <c r="N43" i="72"/>
  <c r="W43" i="72" s="1"/>
  <c r="O42" i="72"/>
  <c r="N42" i="72"/>
  <c r="Q42" i="72" s="1"/>
  <c r="O41" i="72"/>
  <c r="N41" i="72"/>
  <c r="O40" i="72"/>
  <c r="N40" i="72"/>
  <c r="O39" i="72"/>
  <c r="N39" i="72"/>
  <c r="W39" i="72" s="1"/>
  <c r="O38" i="72"/>
  <c r="N38" i="72"/>
  <c r="Q38" i="72" s="1"/>
  <c r="O37" i="72"/>
  <c r="N37" i="72"/>
  <c r="O36" i="72"/>
  <c r="N36" i="72"/>
  <c r="O35" i="72"/>
  <c r="N35" i="72"/>
  <c r="O34" i="72"/>
  <c r="N34" i="72"/>
  <c r="Q34" i="72" s="1"/>
  <c r="O33" i="72"/>
  <c r="N33" i="72"/>
  <c r="O32" i="72"/>
  <c r="N32" i="72"/>
  <c r="O31" i="72"/>
  <c r="N31" i="72"/>
  <c r="W31" i="72" s="1"/>
  <c r="O30" i="72"/>
  <c r="N30" i="72"/>
  <c r="O29" i="72"/>
  <c r="N29" i="72"/>
  <c r="O28" i="72"/>
  <c r="N28" i="72"/>
  <c r="O27" i="72"/>
  <c r="N27" i="72"/>
  <c r="O26" i="72"/>
  <c r="N26" i="72"/>
  <c r="O25" i="72"/>
  <c r="N25" i="72"/>
  <c r="O23" i="72"/>
  <c r="N23" i="72"/>
  <c r="W23" i="72" s="1"/>
  <c r="O22" i="72"/>
  <c r="N22" i="72"/>
  <c r="Q22" i="72" s="1"/>
  <c r="O21" i="72"/>
  <c r="N21" i="72"/>
  <c r="O20" i="72"/>
  <c r="N20" i="72"/>
  <c r="O19" i="72"/>
  <c r="N19" i="72"/>
  <c r="W19" i="72" s="1"/>
  <c r="O18" i="72"/>
  <c r="N18" i="72"/>
  <c r="O17" i="72"/>
  <c r="N17" i="72"/>
  <c r="O16" i="72"/>
  <c r="N16" i="72"/>
  <c r="O15" i="72"/>
  <c r="N15" i="72"/>
  <c r="W15" i="72" s="1"/>
  <c r="O14" i="72"/>
  <c r="N14" i="72"/>
  <c r="O13" i="72"/>
  <c r="N13" i="72"/>
  <c r="O12" i="72"/>
  <c r="N12" i="72"/>
  <c r="O11" i="72"/>
  <c r="N11" i="72"/>
  <c r="O10" i="72"/>
  <c r="N10" i="72"/>
  <c r="Q10" i="72" s="1"/>
  <c r="O9" i="72"/>
  <c r="N9" i="72"/>
  <c r="O8" i="72"/>
  <c r="N8" i="72"/>
  <c r="O7" i="72"/>
  <c r="N7" i="72"/>
  <c r="W7" i="72" s="1"/>
  <c r="O6" i="72"/>
  <c r="N6" i="72"/>
  <c r="Q6" i="72" s="1"/>
  <c r="O5" i="72"/>
  <c r="N5" i="72"/>
  <c r="O4" i="72"/>
  <c r="N4" i="72"/>
  <c r="P1" i="72"/>
  <c r="M1" i="72"/>
  <c r="L1" i="72"/>
  <c r="K1" i="72"/>
  <c r="J1" i="72"/>
  <c r="Q18" i="72" l="1"/>
  <c r="W37" i="72"/>
  <c r="Q47" i="72"/>
  <c r="R47" i="72" s="1"/>
  <c r="W49" i="72"/>
  <c r="W30" i="72"/>
  <c r="W46" i="72"/>
  <c r="W5" i="72"/>
  <c r="N1" i="72"/>
  <c r="Q15" i="72"/>
  <c r="R15" i="72" s="1"/>
  <c r="U15" i="72" s="1"/>
  <c r="Y15" i="72" s="1"/>
  <c r="W41" i="72"/>
  <c r="Q46" i="72"/>
  <c r="W14" i="72"/>
  <c r="W21" i="72"/>
  <c r="Q43" i="72"/>
  <c r="R43" i="72" s="1"/>
  <c r="U43" i="72" s="1"/>
  <c r="Y43" i="72" s="1"/>
  <c r="W45" i="72"/>
  <c r="W50" i="72"/>
  <c r="Q51" i="72"/>
  <c r="R51" i="72" s="1"/>
  <c r="Q26" i="72"/>
  <c r="R26" i="72" s="1"/>
  <c r="U26" i="72" s="1"/>
  <c r="Y26" i="72" s="1"/>
  <c r="Q31" i="72"/>
  <c r="R31" i="72" s="1"/>
  <c r="U31" i="72" s="1"/>
  <c r="Y31" i="72" s="1"/>
  <c r="W35" i="72"/>
  <c r="R46" i="72"/>
  <c r="U46" i="72" s="1"/>
  <c r="Q50" i="72"/>
  <c r="R50" i="72" s="1"/>
  <c r="W10" i="72"/>
  <c r="Q11" i="72"/>
  <c r="R11" i="72" s="1"/>
  <c r="U11" i="72" s="1"/>
  <c r="Q14" i="72"/>
  <c r="R14" i="72" s="1"/>
  <c r="U14" i="72" s="1"/>
  <c r="Y14" i="72" s="1"/>
  <c r="W17" i="72"/>
  <c r="W26" i="72"/>
  <c r="Q27" i="72"/>
  <c r="R27" i="72" s="1"/>
  <c r="U27" i="72" s="1"/>
  <c r="Q30" i="72"/>
  <c r="R30" i="72" s="1"/>
  <c r="U30" i="72" s="1"/>
  <c r="Y30" i="72" s="1"/>
  <c r="W33" i="72"/>
  <c r="W6" i="72"/>
  <c r="Q7" i="72"/>
  <c r="R7" i="72" s="1"/>
  <c r="U7" i="72" s="1"/>
  <c r="Y7" i="72" s="1"/>
  <c r="W13" i="72"/>
  <c r="R18" i="72"/>
  <c r="U18" i="72" s="1"/>
  <c r="W22" i="72"/>
  <c r="Q23" i="72"/>
  <c r="R23" i="72" s="1"/>
  <c r="U23" i="72" s="1"/>
  <c r="Y23" i="72" s="1"/>
  <c r="W29" i="72"/>
  <c r="R34" i="72"/>
  <c r="U34" i="72" s="1"/>
  <c r="Y34" i="72" s="1"/>
  <c r="R38" i="72"/>
  <c r="U38" i="72" s="1"/>
  <c r="W42" i="72"/>
  <c r="W9" i="72"/>
  <c r="W11" i="72"/>
  <c r="W18" i="72"/>
  <c r="Q19" i="72"/>
  <c r="R19" i="72" s="1"/>
  <c r="U19" i="72" s="1"/>
  <c r="W25" i="72"/>
  <c r="W27" i="72"/>
  <c r="W34" i="72"/>
  <c r="Q35" i="72"/>
  <c r="R35" i="72" s="1"/>
  <c r="U35" i="72" s="1"/>
  <c r="W38" i="72"/>
  <c r="Q39" i="72"/>
  <c r="R39" i="72" s="1"/>
  <c r="U39" i="72" s="1"/>
  <c r="Y39" i="72" s="1"/>
  <c r="R10" i="72"/>
  <c r="R6" i="72"/>
  <c r="U6" i="72" s="1"/>
  <c r="Y6" i="72" s="1"/>
  <c r="R22" i="72"/>
  <c r="U22" i="72" s="1"/>
  <c r="R42" i="72"/>
  <c r="U42" i="72" s="1"/>
  <c r="U10" i="72"/>
  <c r="O1" i="72"/>
  <c r="W4" i="72"/>
  <c r="Q5" i="72"/>
  <c r="R5" i="72" s="1"/>
  <c r="W8" i="72"/>
  <c r="Q9" i="72"/>
  <c r="R9" i="72" s="1"/>
  <c r="W12" i="72"/>
  <c r="Q13" i="72"/>
  <c r="R13" i="72" s="1"/>
  <c r="W16" i="72"/>
  <c r="Q17" i="72"/>
  <c r="R17" i="72" s="1"/>
  <c r="W20" i="72"/>
  <c r="Q21" i="72"/>
  <c r="R21" i="72" s="1"/>
  <c r="W24" i="72"/>
  <c r="Q25" i="72"/>
  <c r="R25" i="72" s="1"/>
  <c r="W28" i="72"/>
  <c r="Q29" i="72"/>
  <c r="R29" i="72" s="1"/>
  <c r="W32" i="72"/>
  <c r="Q33" i="72"/>
  <c r="R33" i="72" s="1"/>
  <c r="W36" i="72"/>
  <c r="Q37" i="72"/>
  <c r="R37" i="72" s="1"/>
  <c r="W40" i="72"/>
  <c r="Q41" i="72"/>
  <c r="R41" i="72" s="1"/>
  <c r="W44" i="72"/>
  <c r="Q45" i="72"/>
  <c r="R45" i="72" s="1"/>
  <c r="U47" i="72"/>
  <c r="Y47" i="72" s="1"/>
  <c r="W48" i="72"/>
  <c r="Q49" i="72"/>
  <c r="R49" i="72" s="1"/>
  <c r="Q4" i="72"/>
  <c r="R4" i="72" s="1"/>
  <c r="Q8" i="72"/>
  <c r="R8" i="72" s="1"/>
  <c r="Q12" i="72"/>
  <c r="R12" i="72" s="1"/>
  <c r="Q16" i="72"/>
  <c r="R16" i="72" s="1"/>
  <c r="Q20" i="72"/>
  <c r="R20" i="72" s="1"/>
  <c r="Q24" i="72"/>
  <c r="R24" i="72" s="1"/>
  <c r="Q28" i="72"/>
  <c r="R28" i="72" s="1"/>
  <c r="Q32" i="72"/>
  <c r="R32" i="72" s="1"/>
  <c r="Q36" i="72"/>
  <c r="R36" i="72" s="1"/>
  <c r="Q40" i="72"/>
  <c r="R40" i="72" s="1"/>
  <c r="Q44" i="72"/>
  <c r="R44" i="72" s="1"/>
  <c r="Q48" i="72"/>
  <c r="R48" i="72" s="1"/>
  <c r="Y27" i="72" l="1"/>
  <c r="Y11" i="72"/>
  <c r="U50" i="72"/>
  <c r="Y50" i="72" s="1"/>
  <c r="Y46" i="72"/>
  <c r="U51" i="72"/>
  <c r="Y51" i="72" s="1"/>
  <c r="Y38" i="72"/>
  <c r="Y42" i="72"/>
  <c r="Y10" i="72"/>
  <c r="Y35" i="72"/>
  <c r="Y18" i="72"/>
  <c r="Y19" i="72"/>
  <c r="Y22" i="72"/>
  <c r="U20" i="72"/>
  <c r="Y20" i="72" s="1"/>
  <c r="U16" i="72"/>
  <c r="Y16" i="72" s="1"/>
  <c r="U29" i="72"/>
  <c r="Y29" i="72" s="1"/>
  <c r="U44" i="72"/>
  <c r="Y44" i="72" s="1"/>
  <c r="U28" i="72"/>
  <c r="Y28" i="72" s="1"/>
  <c r="U12" i="72"/>
  <c r="Y12" i="72" s="1"/>
  <c r="U49" i="72"/>
  <c r="Y49" i="72" s="1"/>
  <c r="U33" i="72"/>
  <c r="Y33" i="72" s="1"/>
  <c r="U17" i="72"/>
  <c r="Y17" i="72" s="1"/>
  <c r="U48" i="72"/>
  <c r="Y48" i="72" s="1"/>
  <c r="U45" i="72"/>
  <c r="Y45" i="72" s="1"/>
  <c r="U8" i="72"/>
  <c r="Y8" i="72" s="1"/>
  <c r="U37" i="72"/>
  <c r="Y37" i="72" s="1"/>
  <c r="U5" i="72"/>
  <c r="Y5" i="72" s="1"/>
  <c r="U40" i="72"/>
  <c r="Y40" i="72" s="1"/>
  <c r="U13" i="72"/>
  <c r="Y13" i="72" s="1"/>
  <c r="U21" i="72"/>
  <c r="Y21" i="72" s="1"/>
  <c r="U24" i="72"/>
  <c r="Y24" i="72" s="1"/>
  <c r="U41" i="72"/>
  <c r="Y41" i="72" s="1"/>
  <c r="U32" i="72"/>
  <c r="Y32" i="72" s="1"/>
  <c r="U36" i="72"/>
  <c r="Y36" i="72" s="1"/>
  <c r="Q1" i="72"/>
  <c r="W1" i="72"/>
  <c r="U25" i="72"/>
  <c r="Y25" i="72" s="1"/>
  <c r="R1" i="72"/>
  <c r="U4" i="72"/>
  <c r="Y4" i="72" s="1"/>
  <c r="U9" i="72"/>
  <c r="Y9" i="72" s="1"/>
  <c r="D56" i="49"/>
  <c r="D42" i="49"/>
  <c r="D27" i="49"/>
  <c r="Y1" i="72" l="1"/>
  <c r="C10" i="49" s="1"/>
  <c r="C18" i="49" s="1"/>
  <c r="U1" i="72"/>
  <c r="C9" i="49" l="1"/>
  <c r="C17" i="49" s="1"/>
  <c r="G4" i="48"/>
  <c r="G12" i="48"/>
  <c r="G20" i="48"/>
  <c r="C46" i="49"/>
  <c r="C45" i="49"/>
  <c r="K13" i="47"/>
  <c r="K14" i="47"/>
  <c r="K15" i="47"/>
  <c r="K33" i="47"/>
  <c r="K32" i="47"/>
  <c r="K29" i="47" s="1"/>
  <c r="I29" i="47"/>
  <c r="K25" i="47"/>
  <c r="K20" i="47" s="1"/>
  <c r="I20" i="47"/>
  <c r="I10" i="47"/>
  <c r="K7" i="47"/>
  <c r="K4" i="47" s="1"/>
  <c r="I4" i="47"/>
  <c r="K10" i="47" l="1"/>
  <c r="C30" i="49" s="1"/>
  <c r="D34" i="49" s="1"/>
  <c r="D49" i="49"/>
  <c r="C8" i="49" l="1"/>
  <c r="C16" i="49" s="1"/>
  <c r="C7" i="49" l="1"/>
  <c r="D12" i="49" l="1"/>
  <c r="C15" i="49"/>
  <c r="D20" i="49" s="1"/>
  <c r="D66" i="49" l="1"/>
  <c r="D68" i="49" s="1"/>
</calcChain>
</file>

<file path=xl/sharedStrings.xml><?xml version="1.0" encoding="utf-8"?>
<sst xmlns="http://schemas.openxmlformats.org/spreadsheetml/2006/main" count="336" uniqueCount="129">
  <si>
    <t>Sales Month</t>
  </si>
  <si>
    <t>Catalog</t>
  </si>
  <si>
    <t>Title</t>
  </si>
  <si>
    <t>Release Date</t>
  </si>
  <si>
    <t>Music Class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</si>
  <si>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</si>
  <si>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</si>
  <si>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</si>
  <si>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</si>
  <si>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</si>
  <si>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</si>
  <si>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</si>
  <si>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</si>
  <si>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</si>
  <si>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Net Sales Value</t>
  </si>
  <si>
    <t>Distribution Fee %</t>
  </si>
  <si>
    <t>Distribution Fee Value</t>
  </si>
  <si>
    <t>Mechanical Rate %</t>
  </si>
  <si>
    <t>Mechanical</t>
  </si>
  <si>
    <t>Invoice Date</t>
  </si>
  <si>
    <t>Supplier</t>
  </si>
  <si>
    <t>Supplier Invoice Number</t>
  </si>
  <si>
    <t>Purchase Order Number</t>
  </si>
  <si>
    <t>Description</t>
  </si>
  <si>
    <t>Inv Value</t>
  </si>
  <si>
    <t>Artist</t>
  </si>
  <si>
    <t>Payments</t>
  </si>
  <si>
    <t>Stock Purchases:</t>
  </si>
  <si>
    <t>Physical Sales Activity less Distribution Fee</t>
  </si>
  <si>
    <t>Name</t>
  </si>
  <si>
    <t>Licence Plate</t>
  </si>
  <si>
    <t>Purchase Order</t>
  </si>
  <si>
    <t>Reference</t>
  </si>
  <si>
    <t>Division</t>
  </si>
  <si>
    <t>Open Qty</t>
  </si>
  <si>
    <t>Receive Qty</t>
  </si>
  <si>
    <t>Purchase Price</t>
  </si>
  <si>
    <t>Value</t>
  </si>
  <si>
    <t>Pmt Due</t>
  </si>
  <si>
    <t>Rebate Value</t>
  </si>
  <si>
    <t>Third Party Income</t>
  </si>
  <si>
    <t>Physical Sales</t>
  </si>
  <si>
    <t>STOCK PURCHASES</t>
  </si>
  <si>
    <t>JAN-MAR</t>
  </si>
  <si>
    <t>RECHARGE INVOICES (FOR ADVERTISING/ PROMO COSTS &amp; OTHER STOCK COSTS)</t>
  </si>
  <si>
    <t>JDE Account</t>
  </si>
  <si>
    <t>GL Date</t>
  </si>
  <si>
    <t>Reserves Released:  Prior Period Reserves Against Returns Released</t>
  </si>
  <si>
    <t>Recharges (for Promotion/ Advertising &amp; Other Stock costs)</t>
  </si>
  <si>
    <t>APR-JUN</t>
  </si>
  <si>
    <t>Total</t>
  </si>
  <si>
    <t>CD Album</t>
  </si>
  <si>
    <t>JULY-SEP</t>
  </si>
  <si>
    <t>OCT-DEC</t>
  </si>
  <si>
    <t>Carrier</t>
  </si>
  <si>
    <t>NZ Income;</t>
  </si>
  <si>
    <t>Amount Due (inc GST)</t>
  </si>
  <si>
    <t>Amount Due (ex GST)</t>
  </si>
  <si>
    <t>20.28573 .612</t>
  </si>
  <si>
    <t>Future Classic Distribution Statement</t>
  </si>
  <si>
    <t xml:space="preserve">Reserves taken up:  20% of Reserves Against Returns  </t>
  </si>
  <si>
    <t>Pop</t>
  </si>
  <si>
    <t>FCL119CD</t>
  </si>
  <si>
    <t>FLIGHT FACILITIES</t>
  </si>
  <si>
    <t>GG2</t>
  </si>
  <si>
    <t>FCL75CD</t>
  </si>
  <si>
    <t>FLUME</t>
  </si>
  <si>
    <t>G22</t>
  </si>
  <si>
    <t>JAGWAR MA</t>
  </si>
  <si>
    <t>Material Num</t>
  </si>
  <si>
    <t>FCL119CD, FCL100CD, FCL75CD, FCL84CD</t>
  </si>
  <si>
    <t>Label:</t>
  </si>
  <si>
    <t>FUTURE</t>
  </si>
  <si>
    <t>FCL107CD</t>
  </si>
  <si>
    <t>CHET FAKER</t>
  </si>
  <si>
    <t>G12</t>
  </si>
  <si>
    <t>Vinyl 12" Double Album</t>
  </si>
  <si>
    <t>FCL160CD</t>
  </si>
  <si>
    <t>FCL160LP</t>
  </si>
  <si>
    <t>Y18</t>
  </si>
  <si>
    <t>FCL160LPX</t>
  </si>
  <si>
    <t>V22</t>
  </si>
  <si>
    <t>FCL166LP</t>
  </si>
  <si>
    <t>FLIGHT FACILITIES, DAVIDE</t>
  </si>
  <si>
    <t>LIVE WITH THE MELBOURNE SY</t>
  </si>
  <si>
    <t>A12</t>
  </si>
  <si>
    <t>#DIV/0</t>
  </si>
  <si>
    <t>Vinyl Album</t>
  </si>
  <si>
    <t>Vinyl Multi Box Set</t>
  </si>
  <si>
    <t>Y87</t>
  </si>
  <si>
    <t>FCL184CD</t>
  </si>
  <si>
    <t>FCL190LP</t>
  </si>
  <si>
    <t>SKIN COMPANION EP I (12 LP</t>
  </si>
  <si>
    <t>JUL-SEP 2017</t>
  </si>
  <si>
    <t>OCT-DEC 2017</t>
  </si>
  <si>
    <t>FCL154LP</t>
  </si>
  <si>
    <t>THRUPENCE</t>
  </si>
  <si>
    <t>FCL200LP</t>
  </si>
  <si>
    <t>NICK MURPHY</t>
  </si>
  <si>
    <t>Vinyl 12 inch Single</t>
  </si>
  <si>
    <t>BUILT ON GLASS</t>
  </si>
  <si>
    <t>DOWN TO EARTH</t>
  </si>
  <si>
    <t>SKIN (CD ALBUM)</t>
  </si>
  <si>
    <t>SKIN (2LP - STANDARD) - FL</t>
  </si>
  <si>
    <t>FCL161CD</t>
  </si>
  <si>
    <t>TOUCH SENSITIVE</t>
  </si>
  <si>
    <t>VISIONS</t>
  </si>
  <si>
    <t>EVERY NOW &amp; THEN</t>
  </si>
  <si>
    <t>MISSING LINK (LP)</t>
  </si>
  <si>
    <t xml:space="preserve">Q4 2017 - See attached NZ Stmt for $ 303.40 NZD </t>
  </si>
  <si>
    <t>FCL183LP</t>
  </si>
  <si>
    <t>TA-KU AND WAFIA</t>
  </si>
  <si>
    <t>(M)EDIAN EP (LP)</t>
  </si>
  <si>
    <t>V21</t>
  </si>
  <si>
    <t>JAN-MAR 2018</t>
  </si>
  <si>
    <t>APR-JUN 2018</t>
  </si>
  <si>
    <t>JUL-SEP 2018</t>
  </si>
  <si>
    <t>OCT-DEC 2018</t>
  </si>
  <si>
    <t xml:space="preserve">AUG17-FEB18 </t>
  </si>
  <si>
    <t xml:space="preserve">Q1 2018 - See attached NZ Stmt for $ 267.82 NZD </t>
  </si>
  <si>
    <t>SKIN (2LP - LIMITED EDITIO</t>
  </si>
  <si>
    <t>IDEAS OF AESTHETICS (LP)</t>
  </si>
  <si>
    <t>FCL237LP</t>
  </si>
  <si>
    <t>SOPHIE</t>
  </si>
  <si>
    <t>OIL OF EVERY PEARLS UN-INS</t>
  </si>
  <si>
    <t>D57</t>
  </si>
  <si>
    <t xml:space="preserve">Q2 2018 - See attached NZ Stmt for $ 1,177.29 NZD </t>
  </si>
  <si>
    <t xml:space="preserve">Q3 2018 - See attached NZ Stmt for $ 1,177.29 NZD </t>
  </si>
  <si>
    <t>AC1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</si>
</sst>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0#"/>
    <numFmt numFmtId="168" formatCode="&quot;$&quot;#,##0.00"/>
    <numFmt numFmtId="169" formatCode="_(* #,##0.00_);_(* \(#,##0.00\);_(* &quot;-&quot;_);_(@_)"/>
    <numFmt numFmtId="170" formatCode="[$-409]mmm\-yy;@"/>
    <numFmt numFmtId="171" formatCode="0.0%"/>
  </numFmts>
  <fonts count="11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1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6" fillId="0" borderId="1"/>
    <xf numFmtId="9" fontId="2" fillId="0" borderId="0" applyFont="0" applyFill="0" applyBorder="0" applyAlignment="0" applyProtection="0"/>
  </cellStyleXfs>
  <cellXfs count="199">
    <xf numFmtId="0" fontId="0" fillId="0" borderId="1" xfId="0"/>
    <xf numFmtId="0" fontId="3" fillId="0" borderId="3" xfId="0" applyFont="1" applyBorder="1" applyAlignment="1"/>
    <xf numFmtId="0" fontId="3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0" xfId="0" applyBorder="1"/>
    <xf numFmtId="0" fontId="3" fillId="0" borderId="2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0" fontId="0" fillId="0" borderId="6" xfId="0" applyBorder="1"/>
    <xf numFmtId="0" fontId="3" fillId="0" borderId="5" xfId="0" applyNumberFormat="1" applyFont="1" applyBorder="1" applyAlignment="1">
      <alignment horizontal="center" wrapText="1"/>
    </xf>
    <xf numFmtId="168" fontId="3" fillId="0" borderId="7" xfId="0" applyNumberFormat="1" applyFont="1" applyBorder="1" applyAlignment="1">
      <alignment horizontal="center" wrapText="1"/>
    </xf>
    <xf numFmtId="168" fontId="3" fillId="0" borderId="8" xfId="0" applyNumberFormat="1" applyFont="1" applyBorder="1" applyAlignment="1">
      <alignment horizontal="center" wrapText="1"/>
    </xf>
    <xf numFmtId="0" fontId="0" fillId="0" borderId="9" xfId="0" applyBorder="1"/>
    <xf numFmtId="43" fontId="0" fillId="0" borderId="9" xfId="0" applyNumberFormat="1" applyBorder="1"/>
    <xf numFmtId="0" fontId="3" fillId="0" borderId="10" xfId="0" applyNumberFormat="1" applyFont="1" applyBorder="1" applyAlignment="1">
      <alignment horizontal="center" wrapText="1"/>
    </xf>
    <xf numFmtId="0" fontId="0" fillId="0" borderId="11" xfId="0" applyBorder="1"/>
    <xf numFmtId="164" fontId="3" fillId="2" borderId="5" xfId="4" applyFont="1" applyFill="1" applyBorder="1" applyAlignment="1"/>
    <xf numFmtId="165" fontId="3" fillId="0" borderId="4" xfId="1" applyFont="1" applyBorder="1" applyAlignment="1">
      <alignment horizontal="center" wrapText="1"/>
    </xf>
    <xf numFmtId="43" fontId="5" fillId="0" borderId="0" xfId="0" applyNumberFormat="1" applyFont="1" applyBorder="1"/>
    <xf numFmtId="0" fontId="0" fillId="0" borderId="1" xfId="0" applyBorder="1"/>
    <xf numFmtId="0" fontId="0" fillId="0" borderId="0" xfId="0" applyFill="1" applyBorder="1"/>
    <xf numFmtId="0" fontId="0" fillId="0" borderId="1" xfId="0" applyFill="1"/>
    <xf numFmtId="0" fontId="0" fillId="0" borderId="12" xfId="0" applyBorder="1"/>
    <xf numFmtId="165" fontId="6" fillId="0" borderId="1" xfId="1" applyFont="1" applyBorder="1"/>
    <xf numFmtId="0" fontId="3" fillId="0" borderId="11" xfId="0" applyNumberFormat="1" applyFont="1" applyFill="1" applyBorder="1" applyAlignment="1">
      <alignment horizontal="center" wrapText="1"/>
    </xf>
    <xf numFmtId="0" fontId="0" fillId="0" borderId="11" xfId="0" applyFill="1" applyBorder="1"/>
    <xf numFmtId="169" fontId="0" fillId="0" borderId="11" xfId="0" applyNumberFormat="1" applyFill="1" applyBorder="1"/>
    <xf numFmtId="164" fontId="3" fillId="2" borderId="8" xfId="4" applyFont="1" applyFill="1" applyBorder="1" applyAlignment="1"/>
    <xf numFmtId="165" fontId="0" fillId="0" borderId="0" xfId="1" applyFont="1" applyBorder="1"/>
    <xf numFmtId="165" fontId="3" fillId="0" borderId="8" xfId="1" applyFont="1" applyBorder="1" applyAlignment="1">
      <alignment horizontal="center" wrapText="1"/>
    </xf>
    <xf numFmtId="166" fontId="3" fillId="2" borderId="4" xfId="1" applyNumberFormat="1" applyFont="1" applyFill="1" applyBorder="1" applyAlignment="1">
      <alignment horizontal="center"/>
    </xf>
    <xf numFmtId="166" fontId="3" fillId="0" borderId="4" xfId="1" applyNumberFormat="1" applyFont="1" applyBorder="1" applyAlignment="1">
      <alignment horizontal="center" wrapText="1"/>
    </xf>
    <xf numFmtId="166" fontId="0" fillId="0" borderId="0" xfId="1" applyNumberFormat="1" applyFont="1" applyBorder="1"/>
    <xf numFmtId="43" fontId="5" fillId="0" borderId="13" xfId="0" applyNumberFormat="1" applyFont="1" applyBorder="1"/>
    <xf numFmtId="43" fontId="5" fillId="0" borderId="15" xfId="0" applyNumberFormat="1" applyFont="1" applyBorder="1"/>
    <xf numFmtId="43" fontId="3" fillId="0" borderId="16" xfId="0" applyNumberFormat="1" applyFont="1" applyBorder="1"/>
    <xf numFmtId="0" fontId="3" fillId="0" borderId="14" xfId="0" applyFont="1" applyBorder="1"/>
    <xf numFmtId="0" fontId="3" fillId="0" borderId="17" xfId="0" applyFont="1" applyBorder="1"/>
    <xf numFmtId="43" fontId="3" fillId="0" borderId="15" xfId="0" applyNumberFormat="1" applyFont="1" applyBorder="1"/>
    <xf numFmtId="165" fontId="3" fillId="0" borderId="2" xfId="1" applyFont="1" applyBorder="1" applyAlignment="1">
      <alignment horizontal="center" wrapText="1"/>
    </xf>
    <xf numFmtId="165" fontId="6" fillId="0" borderId="0" xfId="1" applyFont="1" applyBorder="1"/>
    <xf numFmtId="0" fontId="2" fillId="0" borderId="0" xfId="0" applyFont="1" applyBorder="1"/>
    <xf numFmtId="17" fontId="8" fillId="0" borderId="4" xfId="0" quotePrefix="1" applyNumberFormat="1" applyFont="1" applyBorder="1" applyAlignment="1">
      <alignment horizontal="left"/>
    </xf>
    <xf numFmtId="0" fontId="7" fillId="0" borderId="0" xfId="8" applyFont="1" applyBorder="1" applyAlignment="1">
      <alignment horizontal="left"/>
    </xf>
    <xf numFmtId="0" fontId="9" fillId="0" borderId="0" xfId="8" applyFont="1" applyBorder="1" applyAlignment="1">
      <alignment horizontal="center"/>
    </xf>
    <xf numFmtId="0" fontId="6" fillId="0" borderId="0" xfId="8" applyBorder="1" applyAlignment="1">
      <alignment horizontal="center"/>
    </xf>
    <xf numFmtId="0" fontId="6" fillId="0" borderId="0" xfId="8" applyBorder="1"/>
    <xf numFmtId="0" fontId="4" fillId="0" borderId="0" xfId="8" applyFont="1" applyBorder="1" applyAlignment="1">
      <alignment horizontal="left"/>
    </xf>
    <xf numFmtId="17" fontId="3" fillId="3" borderId="4" xfId="8" quotePrefix="1" applyNumberFormat="1" applyFont="1" applyFill="1" applyBorder="1" applyAlignment="1">
      <alignment horizontal="center"/>
    </xf>
    <xf numFmtId="17" fontId="8" fillId="0" borderId="3" xfId="8" applyNumberFormat="1" applyFont="1" applyBorder="1" applyAlignment="1">
      <alignment horizontal="center"/>
    </xf>
    <xf numFmtId="17" fontId="4" fillId="0" borderId="3" xfId="8" quotePrefix="1" applyNumberFormat="1" applyFont="1" applyBorder="1" applyAlignment="1">
      <alignment horizontal="center"/>
    </xf>
    <xf numFmtId="17" fontId="3" fillId="0" borderId="3" xfId="8" applyNumberFormat="1" applyFont="1" applyBorder="1" applyAlignment="1">
      <alignment horizontal="center"/>
    </xf>
    <xf numFmtId="0" fontId="3" fillId="0" borderId="3" xfId="8" applyFont="1" applyBorder="1" applyAlignment="1">
      <alignment horizontal="center"/>
    </xf>
    <xf numFmtId="167" fontId="3" fillId="0" borderId="2" xfId="8" applyNumberFormat="1" applyFont="1" applyBorder="1" applyAlignment="1"/>
    <xf numFmtId="166" fontId="6" fillId="0" borderId="0" xfId="8" applyNumberFormat="1" applyBorder="1"/>
    <xf numFmtId="0" fontId="3" fillId="0" borderId="4" xfId="8" applyFont="1" applyBorder="1" applyAlignment="1">
      <alignment horizontal="center" wrapText="1"/>
    </xf>
    <xf numFmtId="0" fontId="3" fillId="0" borderId="4" xfId="8" applyFont="1" applyBorder="1" applyAlignment="1">
      <alignment wrapText="1"/>
    </xf>
    <xf numFmtId="14" fontId="2" fillId="0" borderId="18" xfId="1" applyNumberFormat="1" applyFont="1" applyBorder="1" applyAlignment="1">
      <alignment horizontal="center"/>
    </xf>
    <xf numFmtId="0" fontId="2" fillId="0" borderId="19" xfId="8" applyFont="1" applyBorder="1" applyAlignment="1">
      <alignment horizontal="center"/>
    </xf>
    <xf numFmtId="0" fontId="2" fillId="0" borderId="19" xfId="8" applyFont="1" applyBorder="1"/>
    <xf numFmtId="166" fontId="2" fillId="0" borderId="20" xfId="1" applyNumberFormat="1" applyFont="1" applyBorder="1" applyAlignment="1">
      <alignment horizontal="right"/>
    </xf>
    <xf numFmtId="165" fontId="2" fillId="0" borderId="21" xfId="1" applyFont="1" applyBorder="1"/>
    <xf numFmtId="0" fontId="2" fillId="0" borderId="0" xfId="8" applyFont="1" applyBorder="1"/>
    <xf numFmtId="14" fontId="2" fillId="0" borderId="1" xfId="1" applyNumberFormat="1" applyFont="1" applyBorder="1" applyAlignment="1">
      <alignment horizontal="center"/>
    </xf>
    <xf numFmtId="0" fontId="2" fillId="0" borderId="22" xfId="8" applyFont="1" applyBorder="1" applyAlignment="1">
      <alignment horizontal="center"/>
    </xf>
    <xf numFmtId="0" fontId="2" fillId="0" borderId="1" xfId="8" applyFont="1" applyBorder="1"/>
    <xf numFmtId="166" fontId="2" fillId="0" borderId="0" xfId="1" applyNumberFormat="1" applyFont="1" applyBorder="1" applyAlignment="1">
      <alignment horizontal="right"/>
    </xf>
    <xf numFmtId="2" fontId="2" fillId="0" borderId="22" xfId="8" applyNumberFormat="1" applyFont="1" applyBorder="1" applyAlignment="1">
      <alignment horizontal="center"/>
    </xf>
    <xf numFmtId="165" fontId="2" fillId="0" borderId="9" xfId="1" applyFont="1" applyBorder="1"/>
    <xf numFmtId="14" fontId="2" fillId="0" borderId="0" xfId="1" applyNumberFormat="1" applyFont="1" applyBorder="1" applyAlignment="1">
      <alignment horizontal="center"/>
    </xf>
    <xf numFmtId="0" fontId="2" fillId="0" borderId="23" xfId="1" applyNumberFormat="1" applyFont="1" applyBorder="1" applyAlignment="1">
      <alignment horizontal="center"/>
    </xf>
    <xf numFmtId="0" fontId="2" fillId="0" borderId="24" xfId="8" applyFont="1" applyBorder="1" applyAlignment="1">
      <alignment horizontal="center"/>
    </xf>
    <xf numFmtId="0" fontId="2" fillId="0" borderId="24" xfId="8" applyFont="1" applyBorder="1"/>
    <xf numFmtId="166" fontId="2" fillId="0" borderId="23" xfId="1" applyNumberFormat="1" applyFont="1" applyBorder="1" applyAlignment="1">
      <alignment horizontal="center"/>
    </xf>
    <xf numFmtId="165" fontId="2" fillId="0" borderId="25" xfId="1" applyFont="1" applyBorder="1"/>
    <xf numFmtId="14" fontId="2" fillId="0" borderId="12" xfId="8" applyNumberFormat="1" applyFont="1" applyBorder="1"/>
    <xf numFmtId="0" fontId="2" fillId="0" borderId="1" xfId="8" applyFont="1" applyAlignment="1">
      <alignment horizontal="center"/>
    </xf>
    <xf numFmtId="0" fontId="2" fillId="0" borderId="22" xfId="8" applyFont="1" applyBorder="1"/>
    <xf numFmtId="166" fontId="2" fillId="0" borderId="1" xfId="3" applyNumberFormat="1" applyFont="1" applyBorder="1"/>
    <xf numFmtId="165" fontId="2" fillId="0" borderId="1" xfId="3" applyFont="1" applyBorder="1"/>
    <xf numFmtId="0" fontId="2" fillId="0" borderId="0" xfId="8" applyFont="1" applyBorder="1" applyAlignment="1">
      <alignment horizontal="center"/>
    </xf>
    <xf numFmtId="0" fontId="2" fillId="0" borderId="0" xfId="8" applyFont="1" applyBorder="1" applyAlignment="1">
      <alignment horizontal="left"/>
    </xf>
    <xf numFmtId="17" fontId="8" fillId="0" borderId="26" xfId="8" applyNumberFormat="1" applyFont="1" applyBorder="1" applyAlignment="1">
      <alignment horizontal="left"/>
    </xf>
    <xf numFmtId="167" fontId="3" fillId="0" borderId="23" xfId="8" applyNumberFormat="1" applyFont="1" applyBorder="1" applyAlignment="1"/>
    <xf numFmtId="17" fontId="3" fillId="0" borderId="3" xfId="8" applyNumberFormat="1" applyFont="1" applyBorder="1" applyAlignment="1">
      <alignment horizontal="left"/>
    </xf>
    <xf numFmtId="17" fontId="3" fillId="0" borderId="3" xfId="8" quotePrefix="1" applyNumberFormat="1" applyFont="1" applyBorder="1" applyAlignment="1">
      <alignment horizontal="left"/>
    </xf>
    <xf numFmtId="167" fontId="3" fillId="0" borderId="3" xfId="8" applyNumberFormat="1" applyFont="1" applyBorder="1" applyAlignment="1"/>
    <xf numFmtId="0" fontId="3" fillId="0" borderId="4" xfId="8" applyFont="1" applyBorder="1" applyAlignment="1">
      <alignment horizontal="left" wrapText="1"/>
    </xf>
    <xf numFmtId="170" fontId="2" fillId="0" borderId="27" xfId="8" applyNumberFormat="1" applyFont="1" applyBorder="1" applyAlignment="1">
      <alignment horizontal="center"/>
    </xf>
    <xf numFmtId="170" fontId="2" fillId="0" borderId="1" xfId="8" applyNumberFormat="1" applyFont="1" applyBorder="1" applyAlignment="1">
      <alignment horizontal="center"/>
    </xf>
    <xf numFmtId="0" fontId="2" fillId="0" borderId="1" xfId="8" applyFont="1" applyFill="1" applyAlignment="1">
      <alignment horizontal="left"/>
    </xf>
    <xf numFmtId="43" fontId="2" fillId="0" borderId="1" xfId="8" applyNumberFormat="1" applyFont="1" applyAlignment="1">
      <alignment horizontal="center"/>
    </xf>
    <xf numFmtId="17" fontId="2" fillId="0" borderId="27" xfId="8" applyNumberFormat="1" applyFont="1" applyBorder="1" applyAlignment="1">
      <alignment horizontal="center"/>
    </xf>
    <xf numFmtId="17" fontId="2" fillId="0" borderId="1" xfId="8" applyNumberFormat="1" applyFont="1" applyBorder="1" applyAlignment="1">
      <alignment horizontal="center"/>
    </xf>
    <xf numFmtId="164" fontId="2" fillId="0" borderId="0" xfId="8" applyNumberFormat="1" applyFont="1" applyBorder="1"/>
    <xf numFmtId="17" fontId="2" fillId="0" borderId="28" xfId="8" applyNumberFormat="1" applyFont="1" applyBorder="1" applyAlignment="1">
      <alignment horizontal="center"/>
    </xf>
    <xf numFmtId="17" fontId="2" fillId="0" borderId="29" xfId="8" applyNumberFormat="1" applyFont="1" applyBorder="1" applyAlignment="1">
      <alignment horizontal="center"/>
    </xf>
    <xf numFmtId="0" fontId="2" fillId="0" borderId="29" xfId="8" applyFont="1" applyBorder="1" applyAlignment="1">
      <alignment horizontal="center"/>
    </xf>
    <xf numFmtId="0" fontId="2" fillId="0" borderId="29" xfId="8" applyFont="1" applyBorder="1" applyAlignment="1">
      <alignment horizontal="left"/>
    </xf>
    <xf numFmtId="43" fontId="2" fillId="0" borderId="29" xfId="8" applyNumberFormat="1" applyFont="1" applyBorder="1" applyAlignment="1">
      <alignment horizontal="center"/>
    </xf>
    <xf numFmtId="43" fontId="2" fillId="0" borderId="0" xfId="8" applyNumberFormat="1" applyFont="1" applyBorder="1" applyAlignment="1">
      <alignment horizontal="center"/>
    </xf>
    <xf numFmtId="0" fontId="6" fillId="0" borderId="30" xfId="8" applyBorder="1"/>
    <xf numFmtId="0" fontId="6" fillId="0" borderId="20" xfId="8" applyBorder="1"/>
    <xf numFmtId="0" fontId="6" fillId="0" borderId="31" xfId="8" applyBorder="1"/>
    <xf numFmtId="0" fontId="7" fillId="0" borderId="0" xfId="8" applyFont="1" applyFill="1" applyBorder="1"/>
    <xf numFmtId="0" fontId="7" fillId="0" borderId="14" xfId="8" applyFont="1" applyFill="1" applyBorder="1"/>
    <xf numFmtId="17" fontId="4" fillId="0" borderId="0" xfId="8" applyNumberFormat="1" applyFont="1" applyBorder="1"/>
    <xf numFmtId="17" fontId="4" fillId="0" borderId="15" xfId="8" quotePrefix="1" applyNumberFormat="1" applyFont="1" applyBorder="1" applyAlignment="1">
      <alignment horizontal="right"/>
    </xf>
    <xf numFmtId="17" fontId="3" fillId="0" borderId="0" xfId="8" applyNumberFormat="1" applyFont="1" applyBorder="1" applyAlignment="1">
      <alignment horizontal="center"/>
    </xf>
    <xf numFmtId="17" fontId="3" fillId="0" borderId="17" xfId="8" applyNumberFormat="1" applyFont="1" applyBorder="1" applyAlignment="1">
      <alignment horizontal="center"/>
    </xf>
    <xf numFmtId="17" fontId="3" fillId="0" borderId="13" xfId="8" applyNumberFormat="1" applyFont="1" applyBorder="1" applyAlignment="1">
      <alignment horizontal="center"/>
    </xf>
    <xf numFmtId="17" fontId="3" fillId="0" borderId="16" xfId="8" applyNumberFormat="1" applyFont="1" applyBorder="1" applyAlignment="1">
      <alignment horizontal="center"/>
    </xf>
    <xf numFmtId="0" fontId="3" fillId="0" borderId="14" xfId="8" applyFont="1" applyBorder="1"/>
    <xf numFmtId="43" fontId="2" fillId="0" borderId="15" xfId="8" applyNumberFormat="1" applyFont="1" applyBorder="1"/>
    <xf numFmtId="0" fontId="2" fillId="0" borderId="14" xfId="8" applyFont="1" applyBorder="1"/>
    <xf numFmtId="43" fontId="2" fillId="0" borderId="0" xfId="8" applyNumberFormat="1" applyFont="1" applyBorder="1"/>
    <xf numFmtId="17" fontId="2" fillId="0" borderId="14" xfId="8" applyNumberFormat="1" applyFont="1" applyBorder="1"/>
    <xf numFmtId="165" fontId="6" fillId="0" borderId="0" xfId="8" applyNumberFormat="1" applyBorder="1"/>
    <xf numFmtId="14" fontId="2" fillId="0" borderId="0" xfId="8" applyNumberFormat="1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43" fontId="3" fillId="0" borderId="16" xfId="8" applyNumberFormat="1" applyFont="1" applyBorder="1"/>
    <xf numFmtId="0" fontId="2" fillId="0" borderId="33" xfId="8" applyFont="1" applyBorder="1" applyAlignment="1">
      <alignment horizontal="center"/>
    </xf>
    <xf numFmtId="43" fontId="2" fillId="0" borderId="34" xfId="8" applyNumberFormat="1" applyFont="1" applyBorder="1"/>
    <xf numFmtId="0" fontId="3" fillId="0" borderId="32" xfId="8" applyFont="1" applyBorder="1" applyAlignment="1">
      <alignment horizontal="center"/>
    </xf>
    <xf numFmtId="43" fontId="3" fillId="0" borderId="34" xfId="8" applyNumberFormat="1" applyFont="1" applyBorder="1"/>
    <xf numFmtId="0" fontId="3" fillId="0" borderId="14" xfId="8" applyFont="1" applyBorder="1" applyAlignment="1">
      <alignment horizontal="left"/>
    </xf>
    <xf numFmtId="43" fontId="3" fillId="0" borderId="15" xfId="8" applyNumberFormat="1" applyFont="1" applyBorder="1"/>
    <xf numFmtId="0" fontId="3" fillId="0" borderId="14" xfId="8" applyFont="1" applyBorder="1" applyAlignment="1">
      <alignment horizontal="center"/>
    </xf>
    <xf numFmtId="0" fontId="2" fillId="0" borderId="0" xfId="8" applyFont="1" applyFill="1" applyBorder="1" applyAlignment="1">
      <alignment horizontal="center"/>
    </xf>
    <xf numFmtId="0" fontId="3" fillId="0" borderId="14" xfId="8" applyFont="1" applyFill="1" applyBorder="1" applyAlignment="1">
      <alignment horizontal="left"/>
    </xf>
    <xf numFmtId="43" fontId="3" fillId="0" borderId="15" xfId="8" applyNumberFormat="1" applyFont="1" applyFill="1" applyBorder="1"/>
    <xf numFmtId="0" fontId="6" fillId="0" borderId="0" xfId="8" applyFill="1" applyBorder="1"/>
    <xf numFmtId="43" fontId="2" fillId="0" borderId="15" xfId="8" applyNumberFormat="1" applyFont="1" applyFill="1" applyBorder="1"/>
    <xf numFmtId="0" fontId="2" fillId="0" borderId="13" xfId="8" applyFont="1" applyFill="1" applyBorder="1" applyAlignment="1">
      <alignment horizontal="center"/>
    </xf>
    <xf numFmtId="43" fontId="3" fillId="0" borderId="16" xfId="8" applyNumberFormat="1" applyFont="1" applyFill="1" applyBorder="1"/>
    <xf numFmtId="43" fontId="2" fillId="0" borderId="13" xfId="8" applyNumberFormat="1" applyFont="1" applyBorder="1"/>
    <xf numFmtId="0" fontId="2" fillId="0" borderId="32" xfId="8" applyFont="1" applyBorder="1"/>
    <xf numFmtId="43" fontId="2" fillId="0" borderId="33" xfId="8" applyNumberFormat="1" applyFont="1" applyBorder="1"/>
    <xf numFmtId="17" fontId="2" fillId="0" borderId="0" xfId="8" applyNumberFormat="1" applyFont="1" applyBorder="1" applyAlignment="1">
      <alignment horizontal="center"/>
    </xf>
    <xf numFmtId="43" fontId="2" fillId="0" borderId="16" xfId="8" applyNumberFormat="1" applyFont="1" applyBorder="1"/>
    <xf numFmtId="17" fontId="2" fillId="0" borderId="0" xfId="8" applyNumberFormat="1" applyFont="1" applyFill="1" applyBorder="1" applyAlignment="1">
      <alignment horizontal="center"/>
    </xf>
    <xf numFmtId="43" fontId="2" fillId="4" borderId="0" xfId="8" applyNumberFormat="1" applyFont="1" applyFill="1" applyBorder="1"/>
    <xf numFmtId="0" fontId="4" fillId="0" borderId="14" xfId="0" applyFont="1" applyBorder="1"/>
    <xf numFmtId="0" fontId="4" fillId="0" borderId="0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67" fontId="8" fillId="0" borderId="23" xfId="8" applyNumberFormat="1" applyFont="1" applyBorder="1" applyAlignment="1"/>
    <xf numFmtId="0" fontId="4" fillId="0" borderId="30" xfId="8" applyFont="1" applyBorder="1"/>
    <xf numFmtId="0" fontId="6" fillId="0" borderId="20" xfId="8" applyFont="1" applyBorder="1"/>
    <xf numFmtId="43" fontId="4" fillId="0" borderId="31" xfId="8" applyNumberFormat="1" applyFont="1" applyBorder="1"/>
    <xf numFmtId="43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7" fontId="3" fillId="0" borderId="2" xfId="0" applyNumberFormat="1" applyFont="1" applyBorder="1" applyAlignment="1">
      <alignment horizontal="left"/>
    </xf>
    <xf numFmtId="3" fontId="3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0" fillId="0" borderId="3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43" fontId="0" fillId="0" borderId="6" xfId="0" applyNumberFormat="1" applyFill="1" applyBorder="1" applyAlignment="1">
      <alignment horizontal="center"/>
    </xf>
    <xf numFmtId="43" fontId="0" fillId="0" borderId="1" xfId="0" applyNumberForma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169" fontId="0" fillId="0" borderId="11" xfId="0" applyNumberFormat="1" applyFill="1" applyBorder="1" applyAlignment="1">
      <alignment horizontal="center"/>
    </xf>
    <xf numFmtId="3" fontId="0" fillId="0" borderId="1" xfId="0" applyNumberFormat="1" applyFill="1"/>
    <xf numFmtId="0" fontId="0" fillId="0" borderId="1" xfId="0" applyFill="1" applyAlignment="1">
      <alignment horizontal="left"/>
    </xf>
    <xf numFmtId="0" fontId="0" fillId="0" borderId="1" xfId="0" applyFill="1" applyAlignment="1">
      <alignment horizontal="right"/>
    </xf>
    <xf numFmtId="1" fontId="4" fillId="0" borderId="27" xfId="0" applyNumberFormat="1" applyFont="1" applyFill="1" applyBorder="1" applyAlignment="1">
      <alignment horizontal="center"/>
    </xf>
    <xf numFmtId="171" fontId="0" fillId="0" borderId="1" xfId="9" applyNumberFormat="1" applyFont="1" applyBorder="1" applyAlignment="1">
      <alignment horizontal="center"/>
    </xf>
    <xf numFmtId="43" fontId="4" fillId="0" borderId="15" xfId="8" applyNumberFormat="1" applyFont="1" applyBorder="1"/>
    <xf numFmtId="0" fontId="4" fillId="0" borderId="35" xfId="0" applyFont="1" applyBorder="1"/>
    <xf numFmtId="0" fontId="2" fillId="0" borderId="23" xfId="0" applyFont="1" applyBorder="1"/>
    <xf numFmtId="43" fontId="4" fillId="0" borderId="36" xfId="0" applyNumberFormat="1" applyFont="1" applyBorder="1"/>
    <xf numFmtId="1" fontId="4" fillId="0" borderId="15" xfId="8" quotePrefix="1" applyNumberFormat="1" applyFont="1" applyBorder="1" applyAlignment="1">
      <alignment horizontal="right"/>
    </xf>
    <xf numFmtId="43" fontId="1" fillId="0" borderId="0" xfId="8" applyNumberFormat="1" applyFont="1" applyBorder="1"/>
    <xf numFmtId="17" fontId="1" fillId="0" borderId="14" xfId="8" applyNumberFormat="1" applyFont="1" applyBorder="1"/>
    <xf numFmtId="0" fontId="0" fillId="0" borderId="1" xfId="0" applyProtection="1">
      <protection locked="0"/>
    </xf>
    <xf numFmtId="0" fontId="10" fillId="0" borderId="0" xfId="8" applyFont="1" applyBorder="1" applyAlignment="1">
      <alignment horizontal="center"/>
    </xf>
    <xf numFmtId="0" fontId="1" fillId="0" borderId="1" xfId="8" applyFont="1" applyAlignment="1">
      <alignment horizontal="center"/>
    </xf>
    <xf numFmtId="14" fontId="2" fillId="0" borderId="14" xfId="8" applyNumberFormat="1" applyFont="1" applyBorder="1" applyAlignment="1">
      <alignment horizontal="center"/>
    </xf>
    <xf numFmtId="4" fontId="3" fillId="2" borderId="5" xfId="0" applyNumberFormat="1" applyFont="1" applyFill="1" applyBorder="1" applyAlignment="1">
      <alignment horizontal="right"/>
    </xf>
    <xf numFmtId="14" fontId="1" fillId="0" borderId="1" xfId="1" applyNumberFormat="1" applyFont="1" applyBorder="1" applyAlignment="1">
      <alignment horizontal="center"/>
    </xf>
    <xf numFmtId="0" fontId="1" fillId="0" borderId="1" xfId="8" applyFont="1" applyBorder="1"/>
    <xf numFmtId="0" fontId="1" fillId="0" borderId="29" xfId="8" applyFont="1" applyBorder="1" applyAlignment="1">
      <alignment horizontal="center"/>
    </xf>
    <xf numFmtId="4" fontId="0" fillId="0" borderId="1" xfId="0" applyNumberFormat="1"/>
    <xf numFmtId="165" fontId="3" fillId="2" borderId="5" xfId="1" applyFont="1" applyFill="1" applyBorder="1" applyAlignment="1">
      <alignment horizontal="right"/>
    </xf>
    <xf numFmtId="0" fontId="1" fillId="0" borderId="14" xfId="8" applyFont="1" applyFill="1" applyBorder="1"/>
    <xf numFmtId="17" fontId="1" fillId="0" borderId="30" xfId="8" applyNumberFormat="1" applyFont="1" applyBorder="1"/>
    <xf numFmtId="0" fontId="1" fillId="0" borderId="0" xfId="8" applyFont="1" applyBorder="1" applyAlignment="1">
      <alignment horizontal="center"/>
    </xf>
    <xf numFmtId="43" fontId="2" fillId="0" borderId="0" xfId="8" applyNumberFormat="1" applyFont="1" applyFill="1" applyBorder="1"/>
    <xf numFmtId="0" fontId="2" fillId="0" borderId="13" xfId="8" applyFont="1" applyFill="1" applyBorder="1"/>
    <xf numFmtId="0" fontId="1" fillId="0" borderId="14" xfId="0" applyFont="1" applyBorder="1"/>
  </cellXfs>
  <cellStyles count="10">
    <cellStyle name="Comma" xfId="1" builtinId="3"/>
    <cellStyle name="Comma 2" xfId="2" xr:uid="{00000000-0005-0000-0000-000001000000}"/>
    <cellStyle name="Comma 2 2" xfId="3" xr:uid="{00000000-0005-0000-0000-000002000000}"/>
    <cellStyle name="Currency" xfId="4" builtinId="4"/>
    <cellStyle name="Currency 2" xfId="5" xr:uid="{00000000-0005-0000-0000-000004000000}"/>
    <cellStyle name="Currency 2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4095-EA21-426F-94A2-2D710F6B3E93}">
  <sheetPr>
    <pageSetUpPr fitToPage="1"/>
  </sheetPr>
  <dimension ref="A1:AC62"/>
  <sheetViews>
    <sheetView tabSelected="1" defaultGridColor="0" colorId="22" zoomScale="90" zoomScaleNormal="90" workbookViewId="0">
      <pane xSplit="4" ySplit="3" topLeftCell="E4" activePane="bottomRight" state="frozen"/>
      <selection activeCell="A5" sqref="A5"/>
      <selection pane="topRight" activeCell="A5" sqref="A5"/>
      <selection pane="bottomLeft" activeCell="A5" sqref="A5"/>
      <selection pane="bottomRight" activeCell="H22" sqref="H22"/>
    </sheetView>
  </sheetViews>
  <sheetFormatPr baseColWidth="10" defaultColWidth="9.7109375" defaultRowHeight="15" customHeight="1" outlineLevelCol="1" x14ac:dyDescent="0.2"/>
  <cols>
    <col min="1" max="1" width="11.28515625" style="21" customWidth="1"/>
    <col min="2" max="2" width="13.5703125" style="172" customWidth="1"/>
    <col min="3" max="3" width="29.5703125" style="172" customWidth="1"/>
    <col min="4" max="4" width="31.5703125" style="172" customWidth="1"/>
    <col min="5" max="5" width="12.28515625" style="172" customWidth="1"/>
    <col min="6" max="7" width="12" style="172" customWidth="1"/>
    <col min="8" max="8" width="10.28515625" style="172" customWidth="1"/>
    <col min="9" max="9" width="5.5703125" style="21" customWidth="1"/>
    <col min="10" max="10" width="13.5703125" style="173" customWidth="1"/>
    <col min="11" max="11" width="10.28515625" style="173" customWidth="1"/>
    <col min="12" max="12" width="11.7109375" style="173" customWidth="1"/>
    <col min="13" max="13" width="10" style="173" customWidth="1"/>
    <col min="14" max="14" width="17.42578125" style="21" customWidth="1"/>
    <col min="15" max="15" width="13.5703125" style="21" customWidth="1"/>
    <col min="16" max="16" width="14.42578125" style="21" customWidth="1"/>
    <col min="17" max="17" width="11.85546875" style="21" customWidth="1"/>
    <col min="18" max="18" width="13.28515625" style="21" customWidth="1"/>
    <col min="19" max="19" width="4" style="21" customWidth="1"/>
    <col min="20" max="20" width="10.28515625" style="21" customWidth="1"/>
    <col min="21" max="21" width="13.5703125" style="21" customWidth="1"/>
    <col min="22" max="22" width="11.28515625" style="21" customWidth="1"/>
    <col min="23" max="23" width="12.7109375" style="21" customWidth="1"/>
    <col min="24" max="24" width="4" style="21" customWidth="1"/>
    <col min="25" max="25" width="13.85546875" style="21" customWidth="1"/>
    <col min="26" max="26" width="13.7109375" style="21" hidden="1" customWidth="1" outlineLevel="1"/>
    <col min="27" max="27" width="9.7109375" style="21" collapsed="1"/>
    <col min="28" max="16384" width="9.7109375" style="21"/>
  </cols>
  <sheetData>
    <row r="1" spans="1:29" customFormat="1" ht="17" thickBot="1" x14ac:dyDescent="0.25">
      <c r="A1" s="42" t="s">
        <v>41</v>
      </c>
      <c r="B1" s="42"/>
      <c r="C1" s="144"/>
      <c r="D1" s="153"/>
      <c r="E1" s="144"/>
      <c r="F1" s="144"/>
      <c r="G1" s="144"/>
      <c r="H1" s="144"/>
      <c r="I1" s="1"/>
      <c r="J1" s="154">
        <f t="shared" ref="J1:R1" si="0">SUM(J3:J92)</f>
        <v>677</v>
      </c>
      <c r="K1" s="154">
        <f t="shared" si="0"/>
        <v>-101</v>
      </c>
      <c r="L1" s="154">
        <f t="shared" si="0"/>
        <v>576</v>
      </c>
      <c r="M1" s="154">
        <f t="shared" si="0"/>
        <v>0</v>
      </c>
      <c r="N1" s="187">
        <f t="shared" si="0"/>
        <v>7694.5295717365725</v>
      </c>
      <c r="O1" s="187">
        <f t="shared" si="0"/>
        <v>-661.3195717365702</v>
      </c>
      <c r="P1" s="187">
        <f t="shared" si="0"/>
        <v>-1058.21</v>
      </c>
      <c r="Q1" s="187">
        <f t="shared" si="0"/>
        <v>-149.37500000000003</v>
      </c>
      <c r="R1" s="187">
        <f t="shared" si="0"/>
        <v>5825.625</v>
      </c>
      <c r="S1" s="187"/>
      <c r="T1" s="187"/>
      <c r="U1" s="187">
        <f>SUM(U3:U92)</f>
        <v>582.56250000000011</v>
      </c>
      <c r="V1" s="187"/>
      <c r="W1" s="187">
        <f>SUM(W3:W92)</f>
        <v>611.88927000000001</v>
      </c>
      <c r="X1" s="187"/>
      <c r="Y1" s="192">
        <f>SUM(Y3:Y92)</f>
        <v>4631.1732300000003</v>
      </c>
      <c r="AB1" s="191"/>
      <c r="AC1" s="191"/>
    </row>
    <row r="2" spans="1:29" customFormat="1" ht="27.25" customHeight="1" thickBot="1" x14ac:dyDescent="0.25">
      <c r="A2" s="2" t="s">
        <v>0</v>
      </c>
      <c r="B2" s="145" t="s">
        <v>1</v>
      </c>
      <c r="C2" s="145" t="s">
        <v>25</v>
      </c>
      <c r="D2" s="145" t="s">
        <v>2</v>
      </c>
      <c r="E2" s="145" t="s">
        <v>3</v>
      </c>
      <c r="F2" s="145" t="s">
        <v>4</v>
      </c>
      <c r="G2" s="145" t="s">
        <v>54</v>
      </c>
      <c r="H2" s="145" t="s">
        <v>5</v>
      </c>
      <c r="I2" s="4" t="s">
        <v>6</v>
      </c>
      <c r="J2" s="155" t="s">
        <v>7</v>
      </c>
      <c r="K2" s="156" t="s">
        <v>8</v>
      </c>
      <c r="L2" s="157" t="s">
        <v>9</v>
      </c>
      <c r="M2" s="156" t="s">
        <v>10</v>
      </c>
      <c r="N2" s="9" t="s">
        <v>11</v>
      </c>
      <c r="O2" s="10" t="s">
        <v>12</v>
      </c>
      <c r="P2" s="17" t="s">
        <v>13</v>
      </c>
      <c r="Q2" s="39" t="s">
        <v>39</v>
      </c>
      <c r="R2" s="6" t="s">
        <v>14</v>
      </c>
      <c r="S2" s="24"/>
      <c r="T2" s="7" t="s">
        <v>15</v>
      </c>
      <c r="U2" s="3" t="s">
        <v>16</v>
      </c>
      <c r="V2" s="3" t="s">
        <v>17</v>
      </c>
      <c r="W2" s="11" t="s">
        <v>18</v>
      </c>
      <c r="X2" s="26"/>
      <c r="Y2" s="14" t="s">
        <v>38</v>
      </c>
    </row>
    <row r="3" spans="1:29" customFormat="1" ht="16" x14ac:dyDescent="0.2">
      <c r="A3" s="22"/>
      <c r="B3" s="146"/>
      <c r="C3" s="146"/>
      <c r="D3" s="146"/>
      <c r="E3" s="146"/>
      <c r="F3" s="146"/>
      <c r="G3" s="146"/>
      <c r="H3" s="146"/>
      <c r="I3" s="19"/>
      <c r="J3" s="158"/>
      <c r="K3" s="159"/>
      <c r="L3" s="160"/>
      <c r="M3" s="159"/>
      <c r="N3" s="8"/>
      <c r="O3" s="19"/>
      <c r="P3" s="23"/>
      <c r="Q3" s="40"/>
      <c r="R3" s="5"/>
      <c r="S3" s="25"/>
      <c r="T3" s="8"/>
      <c r="U3" s="19"/>
      <c r="V3" s="19"/>
      <c r="W3" s="12"/>
      <c r="X3" s="20"/>
      <c r="Y3" s="15"/>
    </row>
    <row r="4" spans="1:29" ht="16" x14ac:dyDescent="0.2">
      <c r="A4" s="174">
        <v>201810</v>
      </c>
      <c r="B4" s="161" t="s">
        <v>73</v>
      </c>
      <c r="C4" s="161" t="s">
        <v>74</v>
      </c>
      <c r="D4" s="161" t="s">
        <v>100</v>
      </c>
      <c r="E4" s="162">
        <v>41740</v>
      </c>
      <c r="F4" s="161" t="s">
        <v>61</v>
      </c>
      <c r="G4" s="161" t="s">
        <v>51</v>
      </c>
      <c r="H4" s="161" t="s">
        <v>75</v>
      </c>
      <c r="I4" s="163">
        <v>12.2</v>
      </c>
      <c r="J4" s="164">
        <v>9</v>
      </c>
      <c r="K4" s="165">
        <v>0</v>
      </c>
      <c r="L4" s="165">
        <v>9</v>
      </c>
      <c r="M4" s="165"/>
      <c r="N4" s="166">
        <f>J4*I4</f>
        <v>109.8</v>
      </c>
      <c r="O4" s="167">
        <f>K4*I4</f>
        <v>0</v>
      </c>
      <c r="P4" s="167">
        <v>-1.1100000000000001</v>
      </c>
      <c r="Q4" s="167">
        <f>-(N4+O4+P4)*0.025</f>
        <v>-2.7172499999999999</v>
      </c>
      <c r="R4" s="168">
        <f>+N4+O4+P4+Q4</f>
        <v>105.97274999999999</v>
      </c>
      <c r="S4" s="151"/>
      <c r="T4" s="169">
        <v>10</v>
      </c>
      <c r="U4" s="167">
        <f>R4*T4/100</f>
        <v>10.597275</v>
      </c>
      <c r="V4" s="175">
        <v>8.6999999999999994E-2</v>
      </c>
      <c r="W4" s="13">
        <f>(N4+O4)*V4</f>
        <v>9.5526</v>
      </c>
      <c r="X4" s="152"/>
      <c r="Y4" s="170">
        <f>R4-U4-W4</f>
        <v>85.822874999999996</v>
      </c>
      <c r="Z4" s="171" t="s">
        <v>51</v>
      </c>
    </row>
    <row r="5" spans="1:29" ht="16" x14ac:dyDescent="0.2">
      <c r="A5" s="174">
        <v>201811</v>
      </c>
      <c r="B5" s="161" t="s">
        <v>73</v>
      </c>
      <c r="C5" s="161" t="s">
        <v>74</v>
      </c>
      <c r="D5" s="161" t="s">
        <v>100</v>
      </c>
      <c r="E5" s="162">
        <v>41740</v>
      </c>
      <c r="F5" s="161" t="s">
        <v>61</v>
      </c>
      <c r="G5" s="161" t="s">
        <v>51</v>
      </c>
      <c r="H5" s="161" t="s">
        <v>75</v>
      </c>
      <c r="I5" s="163">
        <v>12.2</v>
      </c>
      <c r="J5" s="164">
        <v>10</v>
      </c>
      <c r="K5" s="165">
        <v>0</v>
      </c>
      <c r="L5" s="165">
        <v>10</v>
      </c>
      <c r="M5" s="165"/>
      <c r="N5" s="166">
        <f t="shared" ref="N5:N51" si="1">J5*I5</f>
        <v>122</v>
      </c>
      <c r="O5" s="167">
        <f t="shared" ref="O5:O51" si="2">K5*I5</f>
        <v>0</v>
      </c>
      <c r="P5" s="167">
        <v>0</v>
      </c>
      <c r="Q5" s="167">
        <f t="shared" ref="Q5:Q51" si="3">-(N5+O5+P5)*0.025</f>
        <v>-3.0500000000000003</v>
      </c>
      <c r="R5" s="168">
        <f t="shared" ref="R5:R51" si="4">+N5+O5+P5+Q5</f>
        <v>118.95</v>
      </c>
      <c r="S5" s="151"/>
      <c r="T5" s="169">
        <v>10</v>
      </c>
      <c r="U5" s="167">
        <f t="shared" ref="U5:U51" si="5">R5*T5/100</f>
        <v>11.895</v>
      </c>
      <c r="V5" s="175">
        <v>8.6999999999999994E-2</v>
      </c>
      <c r="W5" s="13">
        <f t="shared" ref="W5:W51" si="6">(N5+O5)*V5</f>
        <v>10.613999999999999</v>
      </c>
      <c r="X5" s="152"/>
      <c r="Y5" s="170">
        <f t="shared" ref="Y5:Y51" si="7">R5-U5-W5</f>
        <v>96.441000000000003</v>
      </c>
      <c r="Z5" s="171"/>
    </row>
    <row r="6" spans="1:29" ht="16" x14ac:dyDescent="0.2">
      <c r="A6" s="174">
        <v>201812</v>
      </c>
      <c r="B6" s="161" t="s">
        <v>73</v>
      </c>
      <c r="C6" s="161" t="s">
        <v>74</v>
      </c>
      <c r="D6" s="161" t="s">
        <v>100</v>
      </c>
      <c r="E6" s="162">
        <v>41740</v>
      </c>
      <c r="F6" s="161" t="s">
        <v>61</v>
      </c>
      <c r="G6" s="161" t="s">
        <v>51</v>
      </c>
      <c r="H6" s="161" t="s">
        <v>75</v>
      </c>
      <c r="I6" s="163">
        <v>12.2</v>
      </c>
      <c r="J6" s="164">
        <v>10</v>
      </c>
      <c r="K6" s="165">
        <v>0</v>
      </c>
      <c r="L6" s="165">
        <v>10</v>
      </c>
      <c r="M6" s="165"/>
      <c r="N6" s="166">
        <f t="shared" si="1"/>
        <v>122</v>
      </c>
      <c r="O6" s="167">
        <f t="shared" si="2"/>
        <v>0</v>
      </c>
      <c r="P6" s="167">
        <v>-2.2200000000000002</v>
      </c>
      <c r="Q6" s="167">
        <f t="shared" si="3"/>
        <v>-2.9945000000000004</v>
      </c>
      <c r="R6" s="168">
        <f t="shared" si="4"/>
        <v>116.7855</v>
      </c>
      <c r="S6" s="151"/>
      <c r="T6" s="169">
        <v>10</v>
      </c>
      <c r="U6" s="167">
        <f t="shared" si="5"/>
        <v>11.67855</v>
      </c>
      <c r="V6" s="175">
        <v>8.6999999999999994E-2</v>
      </c>
      <c r="W6" s="13">
        <f t="shared" si="6"/>
        <v>10.613999999999999</v>
      </c>
      <c r="X6" s="152"/>
      <c r="Y6" s="170">
        <f t="shared" si="7"/>
        <v>94.492949999999993</v>
      </c>
      <c r="Z6" s="171"/>
    </row>
    <row r="7" spans="1:29" ht="16" x14ac:dyDescent="0.2">
      <c r="A7" s="174">
        <v>201811</v>
      </c>
      <c r="B7" s="161" t="s">
        <v>62</v>
      </c>
      <c r="C7" s="161" t="s">
        <v>63</v>
      </c>
      <c r="D7" s="161" t="s">
        <v>101</v>
      </c>
      <c r="E7" s="162">
        <v>41936</v>
      </c>
      <c r="F7" s="161" t="s">
        <v>61</v>
      </c>
      <c r="G7" s="161" t="s">
        <v>51</v>
      </c>
      <c r="H7" s="161" t="s">
        <v>64</v>
      </c>
      <c r="I7" s="163">
        <v>14.5</v>
      </c>
      <c r="J7" s="164">
        <v>1</v>
      </c>
      <c r="K7" s="165">
        <v>0</v>
      </c>
      <c r="L7" s="165">
        <v>1</v>
      </c>
      <c r="M7" s="165"/>
      <c r="N7" s="166">
        <f t="shared" si="1"/>
        <v>14.5</v>
      </c>
      <c r="O7" s="167">
        <f t="shared" si="2"/>
        <v>0</v>
      </c>
      <c r="P7" s="167">
        <v>-3.41</v>
      </c>
      <c r="Q7" s="167">
        <f t="shared" si="3"/>
        <v>-0.27725</v>
      </c>
      <c r="R7" s="168">
        <f t="shared" si="4"/>
        <v>10.812749999999999</v>
      </c>
      <c r="S7" s="151"/>
      <c r="T7" s="169">
        <v>10</v>
      </c>
      <c r="U7" s="167">
        <f t="shared" si="5"/>
        <v>1.081275</v>
      </c>
      <c r="V7" s="175">
        <v>8.6999999999999994E-2</v>
      </c>
      <c r="W7" s="13">
        <f t="shared" si="6"/>
        <v>1.2614999999999998</v>
      </c>
      <c r="X7" s="152"/>
      <c r="Y7" s="170">
        <f t="shared" si="7"/>
        <v>8.4699749999999998</v>
      </c>
      <c r="Z7" s="171"/>
    </row>
    <row r="8" spans="1:29" ht="16" x14ac:dyDescent="0.2">
      <c r="A8" s="174">
        <v>201810</v>
      </c>
      <c r="B8" s="161" t="s">
        <v>95</v>
      </c>
      <c r="C8" s="161" t="s">
        <v>96</v>
      </c>
      <c r="D8" s="161" t="s">
        <v>121</v>
      </c>
      <c r="E8" s="162">
        <v>42846</v>
      </c>
      <c r="F8" s="161" t="s">
        <v>61</v>
      </c>
      <c r="G8" s="161" t="s">
        <v>87</v>
      </c>
      <c r="H8" s="161" t="s">
        <v>89</v>
      </c>
      <c r="I8" s="163">
        <v>18.43</v>
      </c>
      <c r="J8" s="164">
        <v>1</v>
      </c>
      <c r="K8" s="165">
        <v>0</v>
      </c>
      <c r="L8" s="165">
        <v>1</v>
      </c>
      <c r="M8" s="165"/>
      <c r="N8" s="166">
        <f t="shared" si="1"/>
        <v>18.43</v>
      </c>
      <c r="O8" s="167">
        <f t="shared" si="2"/>
        <v>0</v>
      </c>
      <c r="P8" s="167">
        <v>0</v>
      </c>
      <c r="Q8" s="167">
        <f t="shared" si="3"/>
        <v>-0.46074999999999999</v>
      </c>
      <c r="R8" s="168">
        <f t="shared" si="4"/>
        <v>17.969249999999999</v>
      </c>
      <c r="S8" s="151"/>
      <c r="T8" s="169">
        <v>10</v>
      </c>
      <c r="U8" s="167">
        <f t="shared" si="5"/>
        <v>1.7969249999999999</v>
      </c>
      <c r="V8" s="175">
        <v>8.6999999999999994E-2</v>
      </c>
      <c r="W8" s="13">
        <f t="shared" si="6"/>
        <v>1.6034099999999998</v>
      </c>
      <c r="X8" s="152"/>
      <c r="Y8" s="170">
        <f t="shared" si="7"/>
        <v>14.568915000000001</v>
      </c>
      <c r="Z8" s="171"/>
    </row>
    <row r="9" spans="1:29" ht="16" x14ac:dyDescent="0.2">
      <c r="A9" s="174">
        <v>201810</v>
      </c>
      <c r="B9" s="161" t="s">
        <v>77</v>
      </c>
      <c r="C9" s="161" t="s">
        <v>66</v>
      </c>
      <c r="D9" s="161" t="s">
        <v>102</v>
      </c>
      <c r="E9" s="162">
        <v>42517</v>
      </c>
      <c r="F9" s="161" t="s">
        <v>61</v>
      </c>
      <c r="G9" s="161" t="s">
        <v>51</v>
      </c>
      <c r="H9" s="161" t="s">
        <v>64</v>
      </c>
      <c r="I9" s="163">
        <v>6.0387951807228903</v>
      </c>
      <c r="J9" s="164">
        <v>165</v>
      </c>
      <c r="K9" s="165">
        <v>-82</v>
      </c>
      <c r="L9" s="165">
        <v>83</v>
      </c>
      <c r="M9" s="165"/>
      <c r="N9" s="166">
        <f t="shared" si="1"/>
        <v>996.40120481927693</v>
      </c>
      <c r="O9" s="167">
        <f t="shared" si="2"/>
        <v>-495.18120481927701</v>
      </c>
      <c r="P9" s="167">
        <v>-272.19</v>
      </c>
      <c r="Q9" s="167">
        <f t="shared" si="3"/>
        <v>-5.7257499999999979</v>
      </c>
      <c r="R9" s="168">
        <f t="shared" si="4"/>
        <v>223.30424999999991</v>
      </c>
      <c r="S9" s="151"/>
      <c r="T9" s="169">
        <v>10</v>
      </c>
      <c r="U9" s="167">
        <f t="shared" si="5"/>
        <v>22.330424999999991</v>
      </c>
      <c r="V9" s="175">
        <v>8.6999999999999994E-2</v>
      </c>
      <c r="W9" s="13">
        <f t="shared" si="6"/>
        <v>43.606139999999989</v>
      </c>
      <c r="X9" s="152"/>
      <c r="Y9" s="170">
        <f t="shared" si="7"/>
        <v>157.36768499999994</v>
      </c>
      <c r="Z9" s="171"/>
    </row>
    <row r="10" spans="1:29" ht="16" x14ac:dyDescent="0.2">
      <c r="A10" s="174">
        <v>201811</v>
      </c>
      <c r="B10" s="161" t="s">
        <v>77</v>
      </c>
      <c r="C10" s="161" t="s">
        <v>66</v>
      </c>
      <c r="D10" s="161" t="s">
        <v>102</v>
      </c>
      <c r="E10" s="162">
        <v>42517</v>
      </c>
      <c r="F10" s="161" t="s">
        <v>61</v>
      </c>
      <c r="G10" s="161" t="s">
        <v>51</v>
      </c>
      <c r="H10" s="161" t="s">
        <v>64</v>
      </c>
      <c r="I10" s="163">
        <v>7.09669172932331</v>
      </c>
      <c r="J10" s="164">
        <v>137</v>
      </c>
      <c r="K10" s="165">
        <v>-4</v>
      </c>
      <c r="L10" s="165">
        <v>133</v>
      </c>
      <c r="M10" s="165"/>
      <c r="N10" s="166">
        <f t="shared" si="1"/>
        <v>972.24676691729348</v>
      </c>
      <c r="O10" s="167">
        <f t="shared" si="2"/>
        <v>-28.38676691729324</v>
      </c>
      <c r="P10" s="167">
        <v>-360.9</v>
      </c>
      <c r="Q10" s="167">
        <f t="shared" si="3"/>
        <v>-14.574000000000007</v>
      </c>
      <c r="R10" s="168">
        <f t="shared" si="4"/>
        <v>568.38600000000031</v>
      </c>
      <c r="S10" s="151"/>
      <c r="T10" s="169">
        <v>10</v>
      </c>
      <c r="U10" s="167">
        <f t="shared" si="5"/>
        <v>56.838600000000035</v>
      </c>
      <c r="V10" s="175">
        <v>8.6999999999999994E-2</v>
      </c>
      <c r="W10" s="13">
        <f t="shared" si="6"/>
        <v>82.115820000000014</v>
      </c>
      <c r="X10" s="152"/>
      <c r="Y10" s="170">
        <f t="shared" si="7"/>
        <v>429.43158000000028</v>
      </c>
      <c r="Z10" s="171"/>
    </row>
    <row r="11" spans="1:29" ht="16" x14ac:dyDescent="0.2">
      <c r="A11" s="174">
        <v>201812</v>
      </c>
      <c r="B11" s="161" t="s">
        <v>77</v>
      </c>
      <c r="C11" s="161" t="s">
        <v>66</v>
      </c>
      <c r="D11" s="161" t="s">
        <v>102</v>
      </c>
      <c r="E11" s="162">
        <v>42517</v>
      </c>
      <c r="F11" s="161" t="s">
        <v>61</v>
      </c>
      <c r="G11" s="161" t="s">
        <v>51</v>
      </c>
      <c r="H11" s="161" t="s">
        <v>64</v>
      </c>
      <c r="I11" s="163">
        <v>6.8255999999999997</v>
      </c>
      <c r="J11" s="164">
        <v>161</v>
      </c>
      <c r="K11" s="165">
        <v>-11</v>
      </c>
      <c r="L11" s="165">
        <v>150</v>
      </c>
      <c r="M11" s="165"/>
      <c r="N11" s="166">
        <f t="shared" si="1"/>
        <v>1098.9215999999999</v>
      </c>
      <c r="O11" s="167">
        <f t="shared" si="2"/>
        <v>-75.081599999999995</v>
      </c>
      <c r="P11" s="167">
        <v>-383.09</v>
      </c>
      <c r="Q11" s="167">
        <f t="shared" si="3"/>
        <v>-16.018750000000001</v>
      </c>
      <c r="R11" s="168">
        <f t="shared" si="4"/>
        <v>624.73125000000005</v>
      </c>
      <c r="S11" s="151"/>
      <c r="T11" s="169">
        <v>10</v>
      </c>
      <c r="U11" s="167">
        <f t="shared" si="5"/>
        <v>62.473125000000003</v>
      </c>
      <c r="V11" s="175">
        <v>8.6999999999999994E-2</v>
      </c>
      <c r="W11" s="13">
        <f t="shared" si="6"/>
        <v>89.074079999999981</v>
      </c>
      <c r="X11" s="152"/>
      <c r="Y11" s="170">
        <f t="shared" si="7"/>
        <v>473.18404500000008</v>
      </c>
      <c r="Z11" s="171"/>
    </row>
    <row r="12" spans="1:29" ht="16" x14ac:dyDescent="0.2">
      <c r="A12" s="174">
        <v>201811</v>
      </c>
      <c r="B12" s="161" t="s">
        <v>78</v>
      </c>
      <c r="C12" s="161" t="s">
        <v>66</v>
      </c>
      <c r="D12" s="161" t="s">
        <v>120</v>
      </c>
      <c r="E12" s="162">
        <v>42517</v>
      </c>
      <c r="F12" s="161" t="s">
        <v>61</v>
      </c>
      <c r="G12" s="161" t="s">
        <v>76</v>
      </c>
      <c r="H12" s="161" t="s">
        <v>79</v>
      </c>
      <c r="I12" s="163">
        <v>41</v>
      </c>
      <c r="J12" s="164">
        <v>3</v>
      </c>
      <c r="K12" s="165">
        <v>0</v>
      </c>
      <c r="L12" s="165">
        <v>3</v>
      </c>
      <c r="M12" s="165"/>
      <c r="N12" s="166">
        <f t="shared" si="1"/>
        <v>123</v>
      </c>
      <c r="O12" s="167">
        <f t="shared" si="2"/>
        <v>0</v>
      </c>
      <c r="P12" s="167">
        <v>0</v>
      </c>
      <c r="Q12" s="167">
        <f t="shared" si="3"/>
        <v>-3.0750000000000002</v>
      </c>
      <c r="R12" s="168">
        <f t="shared" si="4"/>
        <v>119.925</v>
      </c>
      <c r="S12" s="151"/>
      <c r="T12" s="169">
        <v>10</v>
      </c>
      <c r="U12" s="167">
        <f t="shared" si="5"/>
        <v>11.9925</v>
      </c>
      <c r="V12" s="175">
        <v>8.6999999999999994E-2</v>
      </c>
      <c r="W12" s="13">
        <f t="shared" si="6"/>
        <v>10.700999999999999</v>
      </c>
      <c r="X12" s="152"/>
      <c r="Y12" s="170">
        <f t="shared" si="7"/>
        <v>97.231500000000011</v>
      </c>
      <c r="Z12" s="171"/>
    </row>
    <row r="13" spans="1:29" ht="16" x14ac:dyDescent="0.2">
      <c r="A13" s="174">
        <v>201810</v>
      </c>
      <c r="B13" s="161" t="s">
        <v>80</v>
      </c>
      <c r="C13" s="161" t="s">
        <v>66</v>
      </c>
      <c r="D13" s="161" t="s">
        <v>103</v>
      </c>
      <c r="E13" s="162">
        <v>42517</v>
      </c>
      <c r="F13" s="161" t="s">
        <v>61</v>
      </c>
      <c r="G13" s="161" t="s">
        <v>76</v>
      </c>
      <c r="H13" s="161" t="s">
        <v>81</v>
      </c>
      <c r="I13" s="163">
        <v>28</v>
      </c>
      <c r="J13" s="164">
        <v>4</v>
      </c>
      <c r="K13" s="165">
        <v>0</v>
      </c>
      <c r="L13" s="165">
        <v>4</v>
      </c>
      <c r="M13" s="165"/>
      <c r="N13" s="166">
        <f t="shared" si="1"/>
        <v>112</v>
      </c>
      <c r="O13" s="167">
        <f t="shared" si="2"/>
        <v>0</v>
      </c>
      <c r="P13" s="167">
        <v>0</v>
      </c>
      <c r="Q13" s="167">
        <f t="shared" si="3"/>
        <v>-2.8000000000000003</v>
      </c>
      <c r="R13" s="168">
        <f t="shared" si="4"/>
        <v>109.2</v>
      </c>
      <c r="S13" s="151"/>
      <c r="T13" s="169">
        <v>10</v>
      </c>
      <c r="U13" s="167">
        <f t="shared" si="5"/>
        <v>10.92</v>
      </c>
      <c r="V13" s="175">
        <v>8.6999999999999994E-2</v>
      </c>
      <c r="W13" s="13">
        <f t="shared" si="6"/>
        <v>9.7439999999999998</v>
      </c>
      <c r="X13" s="152"/>
      <c r="Y13" s="170">
        <f t="shared" si="7"/>
        <v>88.536000000000001</v>
      </c>
      <c r="Z13" s="171"/>
    </row>
    <row r="14" spans="1:29" ht="16" x14ac:dyDescent="0.2">
      <c r="A14" s="174">
        <v>201811</v>
      </c>
      <c r="B14" s="161" t="s">
        <v>80</v>
      </c>
      <c r="C14" s="161" t="s">
        <v>66</v>
      </c>
      <c r="D14" s="161" t="s">
        <v>103</v>
      </c>
      <c r="E14" s="162">
        <v>42517</v>
      </c>
      <c r="F14" s="161" t="s">
        <v>61</v>
      </c>
      <c r="G14" s="161" t="s">
        <v>76</v>
      </c>
      <c r="H14" s="161" t="s">
        <v>81</v>
      </c>
      <c r="I14" s="163">
        <v>28</v>
      </c>
      <c r="J14" s="164">
        <v>2</v>
      </c>
      <c r="K14" s="165">
        <v>-1</v>
      </c>
      <c r="L14" s="165">
        <v>1</v>
      </c>
      <c r="M14" s="165"/>
      <c r="N14" s="166">
        <f t="shared" si="1"/>
        <v>56</v>
      </c>
      <c r="O14" s="167">
        <f t="shared" si="2"/>
        <v>-28</v>
      </c>
      <c r="P14" s="167">
        <v>0</v>
      </c>
      <c r="Q14" s="167">
        <f t="shared" si="3"/>
        <v>-0.70000000000000007</v>
      </c>
      <c r="R14" s="168">
        <f t="shared" si="4"/>
        <v>27.3</v>
      </c>
      <c r="S14" s="151"/>
      <c r="T14" s="169">
        <v>10</v>
      </c>
      <c r="U14" s="167">
        <f t="shared" si="5"/>
        <v>2.73</v>
      </c>
      <c r="V14" s="175">
        <v>8.6999999999999994E-2</v>
      </c>
      <c r="W14" s="13">
        <f t="shared" si="6"/>
        <v>2.4359999999999999</v>
      </c>
      <c r="X14" s="152"/>
      <c r="Y14" s="170">
        <f t="shared" si="7"/>
        <v>22.134</v>
      </c>
      <c r="Z14" s="171"/>
    </row>
    <row r="15" spans="1:29" ht="16" x14ac:dyDescent="0.2">
      <c r="A15" s="174">
        <v>201812</v>
      </c>
      <c r="B15" s="161" t="s">
        <v>80</v>
      </c>
      <c r="C15" s="161" t="s">
        <v>66</v>
      </c>
      <c r="D15" s="161" t="s">
        <v>103</v>
      </c>
      <c r="E15" s="162">
        <v>42517</v>
      </c>
      <c r="F15" s="161" t="s">
        <v>61</v>
      </c>
      <c r="G15" s="161" t="s">
        <v>76</v>
      </c>
      <c r="H15" s="161" t="s">
        <v>81</v>
      </c>
      <c r="I15" s="163">
        <v>30.179285714285701</v>
      </c>
      <c r="J15" s="164">
        <v>14</v>
      </c>
      <c r="K15" s="165">
        <v>0</v>
      </c>
      <c r="L15" s="165">
        <v>14</v>
      </c>
      <c r="M15" s="165"/>
      <c r="N15" s="166">
        <f t="shared" si="1"/>
        <v>422.50999999999982</v>
      </c>
      <c r="O15" s="167">
        <f t="shared" si="2"/>
        <v>0</v>
      </c>
      <c r="P15" s="167">
        <v>0</v>
      </c>
      <c r="Q15" s="167">
        <f t="shared" si="3"/>
        <v>-10.562749999999996</v>
      </c>
      <c r="R15" s="168">
        <f t="shared" si="4"/>
        <v>411.94724999999983</v>
      </c>
      <c r="S15" s="151"/>
      <c r="T15" s="169">
        <v>10</v>
      </c>
      <c r="U15" s="167">
        <f t="shared" si="5"/>
        <v>41.194724999999977</v>
      </c>
      <c r="V15" s="175">
        <v>8.6999999999999994E-2</v>
      </c>
      <c r="W15" s="13">
        <f t="shared" si="6"/>
        <v>36.758369999999985</v>
      </c>
      <c r="X15" s="152"/>
      <c r="Y15" s="170">
        <f t="shared" si="7"/>
        <v>333.99415499999986</v>
      </c>
      <c r="Z15" s="171"/>
    </row>
    <row r="16" spans="1:29" ht="16" x14ac:dyDescent="0.2">
      <c r="A16" s="174">
        <v>201810</v>
      </c>
      <c r="B16" s="161" t="s">
        <v>104</v>
      </c>
      <c r="C16" s="161" t="s">
        <v>105</v>
      </c>
      <c r="D16" s="161" t="s">
        <v>106</v>
      </c>
      <c r="E16" s="162">
        <v>42993</v>
      </c>
      <c r="F16" s="161" t="s">
        <v>61</v>
      </c>
      <c r="G16" s="161" t="s">
        <v>51</v>
      </c>
      <c r="H16" s="161" t="s">
        <v>64</v>
      </c>
      <c r="I16" s="163">
        <v>14.5</v>
      </c>
      <c r="J16" s="164">
        <v>2</v>
      </c>
      <c r="K16" s="165">
        <v>0</v>
      </c>
      <c r="L16" s="165">
        <v>2</v>
      </c>
      <c r="M16" s="165"/>
      <c r="N16" s="166">
        <f t="shared" si="1"/>
        <v>29</v>
      </c>
      <c r="O16" s="167">
        <f t="shared" si="2"/>
        <v>0</v>
      </c>
      <c r="P16" s="167">
        <v>-5.66</v>
      </c>
      <c r="Q16" s="167">
        <f t="shared" si="3"/>
        <v>-0.58350000000000002</v>
      </c>
      <c r="R16" s="168">
        <f t="shared" si="4"/>
        <v>22.756499999999999</v>
      </c>
      <c r="S16" s="151"/>
      <c r="T16" s="169">
        <v>10</v>
      </c>
      <c r="U16" s="167">
        <f t="shared" si="5"/>
        <v>2.2756500000000002</v>
      </c>
      <c r="V16" s="175">
        <v>8.6999999999999994E-2</v>
      </c>
      <c r="W16" s="13">
        <f t="shared" si="6"/>
        <v>2.5229999999999997</v>
      </c>
      <c r="X16" s="152"/>
      <c r="Y16" s="170">
        <f t="shared" si="7"/>
        <v>17.957850000000001</v>
      </c>
      <c r="Z16" s="171"/>
    </row>
    <row r="17" spans="1:26" ht="16" x14ac:dyDescent="0.2">
      <c r="A17" s="174">
        <v>201811</v>
      </c>
      <c r="B17" s="161" t="s">
        <v>104</v>
      </c>
      <c r="C17" s="161" t="s">
        <v>105</v>
      </c>
      <c r="D17" s="161" t="s">
        <v>106</v>
      </c>
      <c r="E17" s="162">
        <v>42993</v>
      </c>
      <c r="F17" s="161" t="s">
        <v>61</v>
      </c>
      <c r="G17" s="161" t="s">
        <v>51</v>
      </c>
      <c r="H17" s="161" t="s">
        <v>64</v>
      </c>
      <c r="I17" s="163">
        <v>14.5</v>
      </c>
      <c r="J17" s="164">
        <v>3</v>
      </c>
      <c r="K17" s="165">
        <v>0</v>
      </c>
      <c r="L17" s="165">
        <v>3</v>
      </c>
      <c r="M17" s="165"/>
      <c r="N17" s="166">
        <f t="shared" si="1"/>
        <v>43.5</v>
      </c>
      <c r="O17" s="167">
        <f t="shared" si="2"/>
        <v>0</v>
      </c>
      <c r="P17" s="167">
        <v>-8.41</v>
      </c>
      <c r="Q17" s="167">
        <f t="shared" si="3"/>
        <v>-0.87725000000000009</v>
      </c>
      <c r="R17" s="168">
        <f t="shared" si="4"/>
        <v>34.21275</v>
      </c>
      <c r="S17" s="151"/>
      <c r="T17" s="169">
        <v>10</v>
      </c>
      <c r="U17" s="167">
        <f t="shared" si="5"/>
        <v>3.4212750000000001</v>
      </c>
      <c r="V17" s="175">
        <v>8.6999999999999994E-2</v>
      </c>
      <c r="W17" s="13">
        <f t="shared" si="6"/>
        <v>3.7844999999999995</v>
      </c>
      <c r="X17" s="152"/>
      <c r="Y17" s="170">
        <f t="shared" si="7"/>
        <v>27.006974999999997</v>
      </c>
      <c r="Z17" s="171"/>
    </row>
    <row r="18" spans="1:26" ht="16" x14ac:dyDescent="0.2">
      <c r="A18" s="174">
        <v>201812</v>
      </c>
      <c r="B18" s="161" t="s">
        <v>104</v>
      </c>
      <c r="C18" s="161" t="s">
        <v>105</v>
      </c>
      <c r="D18" s="161" t="s">
        <v>106</v>
      </c>
      <c r="E18" s="162">
        <v>42993</v>
      </c>
      <c r="F18" s="161" t="s">
        <v>61</v>
      </c>
      <c r="G18" s="161" t="s">
        <v>51</v>
      </c>
      <c r="H18" s="161" t="s">
        <v>64</v>
      </c>
      <c r="I18" s="163">
        <v>14.5</v>
      </c>
      <c r="J18" s="164">
        <v>4</v>
      </c>
      <c r="K18" s="165">
        <v>0</v>
      </c>
      <c r="L18" s="165">
        <v>4</v>
      </c>
      <c r="M18" s="165"/>
      <c r="N18" s="166">
        <f t="shared" si="1"/>
        <v>58</v>
      </c>
      <c r="O18" s="167">
        <f t="shared" si="2"/>
        <v>0</v>
      </c>
      <c r="P18" s="167">
        <v>-11</v>
      </c>
      <c r="Q18" s="167">
        <f t="shared" si="3"/>
        <v>-1.175</v>
      </c>
      <c r="R18" s="168">
        <f t="shared" si="4"/>
        <v>45.825000000000003</v>
      </c>
      <c r="S18" s="151"/>
      <c r="T18" s="169">
        <v>10</v>
      </c>
      <c r="U18" s="167">
        <f t="shared" si="5"/>
        <v>4.5824999999999996</v>
      </c>
      <c r="V18" s="175">
        <v>8.6999999999999994E-2</v>
      </c>
      <c r="W18" s="13">
        <f t="shared" si="6"/>
        <v>5.0459999999999994</v>
      </c>
      <c r="X18" s="152"/>
      <c r="Y18" s="170">
        <f t="shared" si="7"/>
        <v>36.196500000000007</v>
      </c>
      <c r="Z18" s="171"/>
    </row>
    <row r="19" spans="1:26" ht="16" x14ac:dyDescent="0.2">
      <c r="A19" s="174">
        <v>201810</v>
      </c>
      <c r="B19" s="161" t="s">
        <v>82</v>
      </c>
      <c r="C19" s="161" t="s">
        <v>83</v>
      </c>
      <c r="D19" s="161" t="s">
        <v>84</v>
      </c>
      <c r="E19" s="162">
        <v>42482</v>
      </c>
      <c r="F19" s="161" t="s">
        <v>61</v>
      </c>
      <c r="G19" s="161" t="s">
        <v>88</v>
      </c>
      <c r="H19" s="161" t="s">
        <v>85</v>
      </c>
      <c r="I19" s="163">
        <v>48.4583333333333</v>
      </c>
      <c r="J19" s="164">
        <v>12</v>
      </c>
      <c r="K19" s="165">
        <v>0</v>
      </c>
      <c r="L19" s="165">
        <v>12</v>
      </c>
      <c r="M19" s="165"/>
      <c r="N19" s="166">
        <f t="shared" si="1"/>
        <v>581.49999999999955</v>
      </c>
      <c r="O19" s="167">
        <f t="shared" si="2"/>
        <v>0</v>
      </c>
      <c r="P19" s="167">
        <v>0</v>
      </c>
      <c r="Q19" s="167">
        <f t="shared" si="3"/>
        <v>-14.537499999999989</v>
      </c>
      <c r="R19" s="168">
        <f t="shared" si="4"/>
        <v>566.96249999999952</v>
      </c>
      <c r="S19" s="151"/>
      <c r="T19" s="169">
        <v>10</v>
      </c>
      <c r="U19" s="167">
        <f t="shared" si="5"/>
        <v>56.696249999999957</v>
      </c>
      <c r="V19" s="175">
        <v>8.6999999999999994E-2</v>
      </c>
      <c r="W19" s="13">
        <f t="shared" si="6"/>
        <v>50.590499999999956</v>
      </c>
      <c r="X19" s="152"/>
      <c r="Y19" s="170">
        <f t="shared" si="7"/>
        <v>459.6757499999996</v>
      </c>
      <c r="Z19" s="171"/>
    </row>
    <row r="20" spans="1:26" ht="16" x14ac:dyDescent="0.2">
      <c r="A20" s="174">
        <v>201811</v>
      </c>
      <c r="B20" s="161" t="s">
        <v>82</v>
      </c>
      <c r="C20" s="161" t="s">
        <v>83</v>
      </c>
      <c r="D20" s="161" t="s">
        <v>84</v>
      </c>
      <c r="E20" s="162">
        <v>42482</v>
      </c>
      <c r="F20" s="161" t="s">
        <v>61</v>
      </c>
      <c r="G20" s="161" t="s">
        <v>88</v>
      </c>
      <c r="H20" s="161" t="s">
        <v>85</v>
      </c>
      <c r="I20" s="163">
        <v>49.6666666666667</v>
      </c>
      <c r="J20" s="164">
        <v>3</v>
      </c>
      <c r="K20" s="165">
        <v>0</v>
      </c>
      <c r="L20" s="165">
        <v>3</v>
      </c>
      <c r="M20" s="165"/>
      <c r="N20" s="166">
        <f t="shared" si="1"/>
        <v>149.00000000000011</v>
      </c>
      <c r="O20" s="167">
        <f t="shared" si="2"/>
        <v>0</v>
      </c>
      <c r="P20" s="167">
        <v>0</v>
      </c>
      <c r="Q20" s="167">
        <f t="shared" si="3"/>
        <v>-3.7250000000000032</v>
      </c>
      <c r="R20" s="168">
        <f t="shared" si="4"/>
        <v>145.27500000000012</v>
      </c>
      <c r="S20" s="151"/>
      <c r="T20" s="169">
        <v>10</v>
      </c>
      <c r="U20" s="167">
        <f t="shared" si="5"/>
        <v>14.527500000000011</v>
      </c>
      <c r="V20" s="175">
        <v>8.6999999999999994E-2</v>
      </c>
      <c r="W20" s="13">
        <f t="shared" si="6"/>
        <v>12.96300000000001</v>
      </c>
      <c r="X20" s="152"/>
      <c r="Y20" s="170">
        <f t="shared" si="7"/>
        <v>117.78450000000011</v>
      </c>
      <c r="Z20" s="171"/>
    </row>
    <row r="21" spans="1:26" ht="16" x14ac:dyDescent="0.2">
      <c r="A21" s="174">
        <v>201812</v>
      </c>
      <c r="B21" s="161" t="s">
        <v>82</v>
      </c>
      <c r="C21" s="161" t="s">
        <v>83</v>
      </c>
      <c r="D21" s="161" t="s">
        <v>84</v>
      </c>
      <c r="E21" s="162">
        <v>42482</v>
      </c>
      <c r="F21" s="161" t="s">
        <v>61</v>
      </c>
      <c r="G21" s="161" t="s">
        <v>88</v>
      </c>
      <c r="H21" s="161" t="s">
        <v>85</v>
      </c>
      <c r="I21" s="163">
        <v>48.15625</v>
      </c>
      <c r="J21" s="164">
        <v>16</v>
      </c>
      <c r="K21" s="165">
        <v>0</v>
      </c>
      <c r="L21" s="165">
        <v>16</v>
      </c>
      <c r="M21" s="165"/>
      <c r="N21" s="166">
        <f t="shared" si="1"/>
        <v>770.5</v>
      </c>
      <c r="O21" s="167">
        <f t="shared" si="2"/>
        <v>0</v>
      </c>
      <c r="P21" s="167">
        <v>0</v>
      </c>
      <c r="Q21" s="167">
        <f t="shared" si="3"/>
        <v>-19.262500000000003</v>
      </c>
      <c r="R21" s="168">
        <f t="shared" si="4"/>
        <v>751.23749999999995</v>
      </c>
      <c r="S21" s="151"/>
      <c r="T21" s="169">
        <v>10</v>
      </c>
      <c r="U21" s="167">
        <f t="shared" si="5"/>
        <v>75.123750000000001</v>
      </c>
      <c r="V21" s="175">
        <v>8.6999999999999994E-2</v>
      </c>
      <c r="W21" s="13">
        <f t="shared" si="6"/>
        <v>67.033499999999989</v>
      </c>
      <c r="X21" s="152"/>
      <c r="Y21" s="170">
        <f t="shared" si="7"/>
        <v>609.08024999999998</v>
      </c>
      <c r="Z21" s="171"/>
    </row>
    <row r="22" spans="1:26" ht="16" x14ac:dyDescent="0.2">
      <c r="A22" s="174">
        <v>201811</v>
      </c>
      <c r="B22" s="161" t="s">
        <v>110</v>
      </c>
      <c r="C22" s="161" t="s">
        <v>111</v>
      </c>
      <c r="D22" s="161" t="s">
        <v>112</v>
      </c>
      <c r="E22" s="162">
        <v>42592</v>
      </c>
      <c r="F22" s="161" t="s">
        <v>61</v>
      </c>
      <c r="G22" s="161" t="s">
        <v>87</v>
      </c>
      <c r="H22" s="161" t="s">
        <v>128</v>
      </c>
      <c r="I22" s="163">
        <v>17.89</v>
      </c>
      <c r="J22" s="164">
        <v>2</v>
      </c>
      <c r="K22" s="165">
        <v>0</v>
      </c>
      <c r="L22" s="165">
        <v>2</v>
      </c>
      <c r="M22" s="165"/>
      <c r="N22" s="166">
        <f t="shared" si="1"/>
        <v>35.78</v>
      </c>
      <c r="O22" s="167">
        <f t="shared" si="2"/>
        <v>0</v>
      </c>
      <c r="P22" s="167">
        <v>0</v>
      </c>
      <c r="Q22" s="167">
        <f t="shared" si="3"/>
        <v>-0.89450000000000007</v>
      </c>
      <c r="R22" s="168">
        <f t="shared" si="4"/>
        <v>34.8855</v>
      </c>
      <c r="S22" s="151"/>
      <c r="T22" s="169">
        <v>10</v>
      </c>
      <c r="U22" s="167">
        <f t="shared" si="5"/>
        <v>3.48855</v>
      </c>
      <c r="V22" s="175">
        <v>8.6999999999999994E-2</v>
      </c>
      <c r="W22" s="13">
        <f t="shared" si="6"/>
        <v>3.11286</v>
      </c>
      <c r="X22" s="152"/>
      <c r="Y22" s="170">
        <f t="shared" si="7"/>
        <v>28.284089999999999</v>
      </c>
      <c r="Z22" s="171"/>
    </row>
    <row r="23" spans="1:26" ht="16" x14ac:dyDescent="0.2">
      <c r="A23" s="174">
        <v>201812</v>
      </c>
      <c r="B23" s="161" t="s">
        <v>110</v>
      </c>
      <c r="C23" s="161" t="s">
        <v>111</v>
      </c>
      <c r="D23" s="161" t="s">
        <v>112</v>
      </c>
      <c r="E23" s="162">
        <v>42592</v>
      </c>
      <c r="F23" s="161" t="s">
        <v>61</v>
      </c>
      <c r="G23" s="161" t="s">
        <v>87</v>
      </c>
      <c r="H23" s="161" t="s">
        <v>113</v>
      </c>
      <c r="I23" s="163">
        <v>17.89</v>
      </c>
      <c r="J23" s="164">
        <v>1</v>
      </c>
      <c r="K23" s="165">
        <v>0</v>
      </c>
      <c r="L23" s="165">
        <v>1</v>
      </c>
      <c r="M23" s="165"/>
      <c r="N23" s="166">
        <f t="shared" si="1"/>
        <v>17.89</v>
      </c>
      <c r="O23" s="167">
        <f t="shared" si="2"/>
        <v>0</v>
      </c>
      <c r="P23" s="167">
        <v>0</v>
      </c>
      <c r="Q23" s="167">
        <f t="shared" si="3"/>
        <v>-0.44725000000000004</v>
      </c>
      <c r="R23" s="168">
        <f t="shared" si="4"/>
        <v>17.44275</v>
      </c>
      <c r="S23" s="151"/>
      <c r="T23" s="169">
        <v>10</v>
      </c>
      <c r="U23" s="167">
        <f t="shared" si="5"/>
        <v>1.744275</v>
      </c>
      <c r="V23" s="175">
        <v>8.6999999999999994E-2</v>
      </c>
      <c r="W23" s="13">
        <f t="shared" si="6"/>
        <v>1.55643</v>
      </c>
      <c r="X23" s="152"/>
      <c r="Y23" s="170">
        <f t="shared" si="7"/>
        <v>14.142045</v>
      </c>
      <c r="Z23" s="171"/>
    </row>
    <row r="24" spans="1:26" ht="16" x14ac:dyDescent="0.2">
      <c r="A24" s="174">
        <v>201810</v>
      </c>
      <c r="B24" s="161" t="s">
        <v>90</v>
      </c>
      <c r="C24" s="161" t="s">
        <v>68</v>
      </c>
      <c r="D24" s="161" t="s">
        <v>107</v>
      </c>
      <c r="E24" s="162">
        <v>42657</v>
      </c>
      <c r="F24" s="161" t="s">
        <v>61</v>
      </c>
      <c r="G24" s="161" t="s">
        <v>51</v>
      </c>
      <c r="H24" s="161" t="s">
        <v>64</v>
      </c>
      <c r="I24" s="163" t="s">
        <v>86</v>
      </c>
      <c r="J24" s="164">
        <v>1</v>
      </c>
      <c r="K24" s="165">
        <v>-1</v>
      </c>
      <c r="L24" s="165">
        <v>0</v>
      </c>
      <c r="M24" s="165"/>
      <c r="N24" s="166">
        <v>11.67</v>
      </c>
      <c r="O24" s="167">
        <v>-11.67</v>
      </c>
      <c r="P24" s="167">
        <v>0</v>
      </c>
      <c r="Q24" s="167">
        <f t="shared" si="3"/>
        <v>0</v>
      </c>
      <c r="R24" s="168">
        <f t="shared" si="4"/>
        <v>0</v>
      </c>
      <c r="S24" s="151"/>
      <c r="T24" s="169">
        <v>10</v>
      </c>
      <c r="U24" s="167">
        <f t="shared" si="5"/>
        <v>0</v>
      </c>
      <c r="V24" s="175">
        <v>8.6999999999999994E-2</v>
      </c>
      <c r="W24" s="13">
        <f t="shared" si="6"/>
        <v>0</v>
      </c>
      <c r="X24" s="152"/>
      <c r="Y24" s="170">
        <f t="shared" si="7"/>
        <v>0</v>
      </c>
      <c r="Z24" s="171"/>
    </row>
    <row r="25" spans="1:26" ht="16" x14ac:dyDescent="0.2">
      <c r="A25" s="174">
        <v>201811</v>
      </c>
      <c r="B25" s="161" t="s">
        <v>90</v>
      </c>
      <c r="C25" s="161" t="s">
        <v>68</v>
      </c>
      <c r="D25" s="161" t="s">
        <v>107</v>
      </c>
      <c r="E25" s="162">
        <v>42657</v>
      </c>
      <c r="F25" s="161" t="s">
        <v>61</v>
      </c>
      <c r="G25" s="161" t="s">
        <v>51</v>
      </c>
      <c r="H25" s="161" t="s">
        <v>64</v>
      </c>
      <c r="I25" s="163">
        <v>14.5</v>
      </c>
      <c r="J25" s="164">
        <v>2</v>
      </c>
      <c r="K25" s="165">
        <v>0</v>
      </c>
      <c r="L25" s="165">
        <v>2</v>
      </c>
      <c r="M25" s="165"/>
      <c r="N25" s="166">
        <f t="shared" si="1"/>
        <v>29</v>
      </c>
      <c r="O25" s="167">
        <f t="shared" si="2"/>
        <v>0</v>
      </c>
      <c r="P25" s="167">
        <v>-5.66</v>
      </c>
      <c r="Q25" s="167">
        <f t="shared" si="3"/>
        <v>-0.58350000000000002</v>
      </c>
      <c r="R25" s="168">
        <f t="shared" si="4"/>
        <v>22.756499999999999</v>
      </c>
      <c r="S25" s="151"/>
      <c r="T25" s="169">
        <v>10</v>
      </c>
      <c r="U25" s="167">
        <f t="shared" si="5"/>
        <v>2.2756500000000002</v>
      </c>
      <c r="V25" s="175">
        <v>8.6999999999999994E-2</v>
      </c>
      <c r="W25" s="13">
        <f t="shared" si="6"/>
        <v>2.5229999999999997</v>
      </c>
      <c r="X25" s="152"/>
      <c r="Y25" s="170">
        <f t="shared" si="7"/>
        <v>17.957850000000001</v>
      </c>
      <c r="Z25" s="171"/>
    </row>
    <row r="26" spans="1:26" ht="16" x14ac:dyDescent="0.2">
      <c r="A26" s="174">
        <v>201810</v>
      </c>
      <c r="B26" s="161" t="s">
        <v>91</v>
      </c>
      <c r="C26" s="161" t="s">
        <v>66</v>
      </c>
      <c r="D26" s="161" t="s">
        <v>92</v>
      </c>
      <c r="E26" s="162">
        <v>42699</v>
      </c>
      <c r="F26" s="161" t="s">
        <v>61</v>
      </c>
      <c r="G26" s="161" t="s">
        <v>99</v>
      </c>
      <c r="H26" s="161" t="s">
        <v>64</v>
      </c>
      <c r="I26" s="163">
        <v>14.5</v>
      </c>
      <c r="J26" s="164">
        <v>1</v>
      </c>
      <c r="K26" s="165">
        <v>0</v>
      </c>
      <c r="L26" s="165">
        <v>1</v>
      </c>
      <c r="M26" s="165"/>
      <c r="N26" s="166">
        <f t="shared" si="1"/>
        <v>14.5</v>
      </c>
      <c r="O26" s="167">
        <f t="shared" si="2"/>
        <v>0</v>
      </c>
      <c r="P26" s="167">
        <v>0</v>
      </c>
      <c r="Q26" s="167">
        <f t="shared" si="3"/>
        <v>-0.36250000000000004</v>
      </c>
      <c r="R26" s="168">
        <f t="shared" si="4"/>
        <v>14.137499999999999</v>
      </c>
      <c r="S26" s="151"/>
      <c r="T26" s="169">
        <v>10</v>
      </c>
      <c r="U26" s="167">
        <f t="shared" si="5"/>
        <v>1.4137500000000001</v>
      </c>
      <c r="V26" s="175">
        <v>8.6999999999999994E-2</v>
      </c>
      <c r="W26" s="13">
        <f t="shared" si="6"/>
        <v>1.2614999999999998</v>
      </c>
      <c r="X26" s="152"/>
      <c r="Y26" s="170">
        <f t="shared" si="7"/>
        <v>11.462249999999999</v>
      </c>
      <c r="Z26" s="171"/>
    </row>
    <row r="27" spans="1:26" ht="16" x14ac:dyDescent="0.2">
      <c r="A27" s="174">
        <v>201812</v>
      </c>
      <c r="B27" s="161" t="s">
        <v>91</v>
      </c>
      <c r="C27" s="161" t="s">
        <v>66</v>
      </c>
      <c r="D27" s="161" t="s">
        <v>92</v>
      </c>
      <c r="E27" s="162">
        <v>42699</v>
      </c>
      <c r="F27" s="161" t="s">
        <v>61</v>
      </c>
      <c r="G27" s="161" t="s">
        <v>99</v>
      </c>
      <c r="H27" s="161" t="s">
        <v>64</v>
      </c>
      <c r="I27" s="163">
        <v>14.5</v>
      </c>
      <c r="J27" s="164">
        <v>1</v>
      </c>
      <c r="K27" s="165">
        <v>0</v>
      </c>
      <c r="L27" s="165">
        <v>1</v>
      </c>
      <c r="M27" s="165"/>
      <c r="N27" s="166">
        <f t="shared" si="1"/>
        <v>14.5</v>
      </c>
      <c r="O27" s="167">
        <f t="shared" si="2"/>
        <v>0</v>
      </c>
      <c r="P27" s="167">
        <v>0</v>
      </c>
      <c r="Q27" s="167">
        <f t="shared" si="3"/>
        <v>-0.36250000000000004</v>
      </c>
      <c r="R27" s="168">
        <f t="shared" si="4"/>
        <v>14.137499999999999</v>
      </c>
      <c r="S27" s="151"/>
      <c r="T27" s="169">
        <v>10</v>
      </c>
      <c r="U27" s="167">
        <f t="shared" si="5"/>
        <v>1.4137500000000001</v>
      </c>
      <c r="V27" s="175">
        <v>8.6999999999999994E-2</v>
      </c>
      <c r="W27" s="13">
        <f t="shared" si="6"/>
        <v>1.2614999999999998</v>
      </c>
      <c r="X27" s="152"/>
      <c r="Y27" s="170">
        <f t="shared" si="7"/>
        <v>11.462249999999999</v>
      </c>
      <c r="Z27" s="171"/>
    </row>
    <row r="28" spans="1:26" ht="16" x14ac:dyDescent="0.2">
      <c r="A28" s="174">
        <v>201811</v>
      </c>
      <c r="B28" s="161" t="s">
        <v>97</v>
      </c>
      <c r="C28" s="161" t="s">
        <v>98</v>
      </c>
      <c r="D28" s="161" t="s">
        <v>108</v>
      </c>
      <c r="E28" s="162">
        <v>42867</v>
      </c>
      <c r="F28" s="161" t="s">
        <v>61</v>
      </c>
      <c r="G28" s="161" t="s">
        <v>99</v>
      </c>
      <c r="H28" s="161" t="s">
        <v>89</v>
      </c>
      <c r="I28" s="163">
        <v>18.43</v>
      </c>
      <c r="J28" s="164">
        <v>1</v>
      </c>
      <c r="K28" s="165">
        <v>0</v>
      </c>
      <c r="L28" s="165">
        <v>1</v>
      </c>
      <c r="M28" s="165"/>
      <c r="N28" s="166">
        <f t="shared" si="1"/>
        <v>18.43</v>
      </c>
      <c r="O28" s="167">
        <f t="shared" si="2"/>
        <v>0</v>
      </c>
      <c r="P28" s="167">
        <v>0</v>
      </c>
      <c r="Q28" s="167">
        <f t="shared" si="3"/>
        <v>-0.46074999999999999</v>
      </c>
      <c r="R28" s="168">
        <f t="shared" si="4"/>
        <v>17.969249999999999</v>
      </c>
      <c r="S28" s="151"/>
      <c r="T28" s="169">
        <v>10</v>
      </c>
      <c r="U28" s="167">
        <f t="shared" si="5"/>
        <v>1.7969249999999999</v>
      </c>
      <c r="V28" s="175">
        <v>8.6999999999999994E-2</v>
      </c>
      <c r="W28" s="13">
        <f t="shared" si="6"/>
        <v>1.6034099999999998</v>
      </c>
      <c r="X28" s="152"/>
      <c r="Y28" s="170">
        <f t="shared" si="7"/>
        <v>14.568915000000001</v>
      </c>
      <c r="Z28" s="171"/>
    </row>
    <row r="29" spans="1:26" ht="16" x14ac:dyDescent="0.2">
      <c r="A29" s="174">
        <v>201812</v>
      </c>
      <c r="B29" s="161" t="s">
        <v>97</v>
      </c>
      <c r="C29" s="161" t="s">
        <v>98</v>
      </c>
      <c r="D29" s="161" t="s">
        <v>108</v>
      </c>
      <c r="E29" s="162">
        <v>42867</v>
      </c>
      <c r="F29" s="161" t="s">
        <v>61</v>
      </c>
      <c r="G29" s="161" t="s">
        <v>99</v>
      </c>
      <c r="H29" s="161" t="s">
        <v>89</v>
      </c>
      <c r="I29" s="163">
        <v>18.43</v>
      </c>
      <c r="J29" s="164">
        <v>1</v>
      </c>
      <c r="K29" s="165">
        <v>0</v>
      </c>
      <c r="L29" s="165">
        <v>1</v>
      </c>
      <c r="M29" s="165"/>
      <c r="N29" s="166">
        <f t="shared" si="1"/>
        <v>18.43</v>
      </c>
      <c r="O29" s="167">
        <f t="shared" si="2"/>
        <v>0</v>
      </c>
      <c r="P29" s="167">
        <v>0</v>
      </c>
      <c r="Q29" s="167">
        <f t="shared" si="3"/>
        <v>-0.46074999999999999</v>
      </c>
      <c r="R29" s="168">
        <f t="shared" si="4"/>
        <v>17.969249999999999</v>
      </c>
      <c r="S29" s="151"/>
      <c r="T29" s="169">
        <v>10</v>
      </c>
      <c r="U29" s="167">
        <f t="shared" si="5"/>
        <v>1.7969249999999999</v>
      </c>
      <c r="V29" s="175">
        <v>8.6999999999999994E-2</v>
      </c>
      <c r="W29" s="13">
        <f t="shared" si="6"/>
        <v>1.6034099999999998</v>
      </c>
      <c r="X29" s="152"/>
      <c r="Y29" s="170">
        <f t="shared" si="7"/>
        <v>14.568915000000001</v>
      </c>
      <c r="Z29" s="171"/>
    </row>
    <row r="30" spans="1:26" ht="16" x14ac:dyDescent="0.2">
      <c r="A30" s="174">
        <v>201812</v>
      </c>
      <c r="B30" s="161" t="s">
        <v>122</v>
      </c>
      <c r="C30" s="161" t="s">
        <v>123</v>
      </c>
      <c r="D30" s="161" t="s">
        <v>124</v>
      </c>
      <c r="E30" s="162">
        <v>43441</v>
      </c>
      <c r="F30" s="161" t="s">
        <v>61</v>
      </c>
      <c r="G30" s="161" t="s">
        <v>87</v>
      </c>
      <c r="H30" s="161" t="s">
        <v>125</v>
      </c>
      <c r="I30" s="163">
        <v>28</v>
      </c>
      <c r="J30" s="164">
        <v>29</v>
      </c>
      <c r="K30" s="165">
        <v>0</v>
      </c>
      <c r="L30" s="165">
        <v>29</v>
      </c>
      <c r="M30" s="165"/>
      <c r="N30" s="166">
        <f t="shared" si="1"/>
        <v>812</v>
      </c>
      <c r="O30" s="167">
        <f t="shared" si="2"/>
        <v>0</v>
      </c>
      <c r="P30" s="167">
        <v>0</v>
      </c>
      <c r="Q30" s="167">
        <f t="shared" si="3"/>
        <v>-20.3</v>
      </c>
      <c r="R30" s="168">
        <f t="shared" si="4"/>
        <v>791.7</v>
      </c>
      <c r="S30" s="151"/>
      <c r="T30" s="169">
        <v>10</v>
      </c>
      <c r="U30" s="167">
        <f t="shared" si="5"/>
        <v>79.17</v>
      </c>
      <c r="V30" s="175">
        <v>8.6999999999999994E-2</v>
      </c>
      <c r="W30" s="13">
        <f t="shared" si="6"/>
        <v>70.643999999999991</v>
      </c>
      <c r="X30" s="152"/>
      <c r="Y30" s="170">
        <f t="shared" si="7"/>
        <v>641.88600000000008</v>
      </c>
      <c r="Z30" s="171"/>
    </row>
    <row r="31" spans="1:26" ht="16" x14ac:dyDescent="0.2">
      <c r="A31" s="174">
        <v>201810</v>
      </c>
      <c r="B31" s="161" t="s">
        <v>65</v>
      </c>
      <c r="C31" s="161" t="s">
        <v>66</v>
      </c>
      <c r="D31" s="161" t="s">
        <v>66</v>
      </c>
      <c r="E31" s="162">
        <v>41222</v>
      </c>
      <c r="F31" s="161" t="s">
        <v>61</v>
      </c>
      <c r="G31" s="161" t="s">
        <v>51</v>
      </c>
      <c r="H31" s="161" t="s">
        <v>67</v>
      </c>
      <c r="I31" s="163">
        <v>11.1145454545455</v>
      </c>
      <c r="J31" s="164">
        <v>22</v>
      </c>
      <c r="K31" s="165">
        <v>0</v>
      </c>
      <c r="L31" s="165">
        <v>22</v>
      </c>
      <c r="M31" s="165"/>
      <c r="N31" s="166">
        <f t="shared" si="1"/>
        <v>244.520000000001</v>
      </c>
      <c r="O31" s="167">
        <f t="shared" si="2"/>
        <v>0</v>
      </c>
      <c r="P31" s="167">
        <v>-5.21</v>
      </c>
      <c r="Q31" s="167">
        <f t="shared" si="3"/>
        <v>-5.9827500000000251</v>
      </c>
      <c r="R31" s="168">
        <f t="shared" si="4"/>
        <v>233.32725000000096</v>
      </c>
      <c r="S31" s="151"/>
      <c r="T31" s="169">
        <v>10</v>
      </c>
      <c r="U31" s="167">
        <f t="shared" si="5"/>
        <v>23.332725000000096</v>
      </c>
      <c r="V31" s="175">
        <v>8.6999999999999994E-2</v>
      </c>
      <c r="W31" s="13">
        <f t="shared" si="6"/>
        <v>21.273240000000087</v>
      </c>
      <c r="X31" s="152"/>
      <c r="Y31" s="170">
        <f t="shared" si="7"/>
        <v>188.72128500000076</v>
      </c>
      <c r="Z31" s="171"/>
    </row>
    <row r="32" spans="1:26" ht="16" x14ac:dyDescent="0.2">
      <c r="A32" s="174">
        <v>201811</v>
      </c>
      <c r="B32" s="161" t="s">
        <v>65</v>
      </c>
      <c r="C32" s="161" t="s">
        <v>66</v>
      </c>
      <c r="D32" s="161" t="s">
        <v>66</v>
      </c>
      <c r="E32" s="162">
        <v>41222</v>
      </c>
      <c r="F32" s="161" t="s">
        <v>61</v>
      </c>
      <c r="G32" s="161" t="s">
        <v>51</v>
      </c>
      <c r="H32" s="161" t="s">
        <v>67</v>
      </c>
      <c r="I32" s="163">
        <v>11.5</v>
      </c>
      <c r="J32" s="164">
        <v>39</v>
      </c>
      <c r="K32" s="165">
        <v>-2</v>
      </c>
      <c r="L32" s="165">
        <v>37</v>
      </c>
      <c r="M32" s="165"/>
      <c r="N32" s="166">
        <f t="shared" si="1"/>
        <v>448.5</v>
      </c>
      <c r="O32" s="167">
        <f t="shared" si="2"/>
        <v>-23</v>
      </c>
      <c r="P32" s="167">
        <v>1.22</v>
      </c>
      <c r="Q32" s="167">
        <f t="shared" si="3"/>
        <v>-10.668000000000001</v>
      </c>
      <c r="R32" s="168">
        <f t="shared" si="4"/>
        <v>416.05200000000002</v>
      </c>
      <c r="S32" s="151"/>
      <c r="T32" s="169">
        <v>10</v>
      </c>
      <c r="U32" s="167">
        <f t="shared" si="5"/>
        <v>41.605200000000004</v>
      </c>
      <c r="V32" s="175">
        <v>8.6999999999999994E-2</v>
      </c>
      <c r="W32" s="13">
        <f t="shared" si="6"/>
        <v>37.018499999999996</v>
      </c>
      <c r="X32" s="152"/>
      <c r="Y32" s="170">
        <f t="shared" si="7"/>
        <v>337.42829999999998</v>
      </c>
      <c r="Z32" s="171"/>
    </row>
    <row r="33" spans="1:26" ht="16" x14ac:dyDescent="0.2">
      <c r="A33" s="174">
        <v>201812</v>
      </c>
      <c r="B33" s="161" t="s">
        <v>65</v>
      </c>
      <c r="C33" s="161" t="s">
        <v>66</v>
      </c>
      <c r="D33" s="161" t="s">
        <v>66</v>
      </c>
      <c r="E33" s="162">
        <v>41222</v>
      </c>
      <c r="F33" s="161" t="s">
        <v>61</v>
      </c>
      <c r="G33" s="161" t="s">
        <v>51</v>
      </c>
      <c r="H33" s="161" t="s">
        <v>67</v>
      </c>
      <c r="I33" s="163">
        <v>11.5</v>
      </c>
      <c r="J33" s="164">
        <v>20</v>
      </c>
      <c r="K33" s="165">
        <v>0</v>
      </c>
      <c r="L33" s="165">
        <v>20</v>
      </c>
      <c r="M33" s="165"/>
      <c r="N33" s="166">
        <f t="shared" si="1"/>
        <v>230</v>
      </c>
      <c r="O33" s="167">
        <f t="shared" si="2"/>
        <v>0</v>
      </c>
      <c r="P33" s="167">
        <v>-0.56999999999999995</v>
      </c>
      <c r="Q33" s="167">
        <f t="shared" si="3"/>
        <v>-5.7357500000000003</v>
      </c>
      <c r="R33" s="168">
        <f t="shared" si="4"/>
        <v>223.69425000000001</v>
      </c>
      <c r="S33" s="151"/>
      <c r="T33" s="169">
        <v>10</v>
      </c>
      <c r="U33" s="167">
        <f t="shared" si="5"/>
        <v>22.369425</v>
      </c>
      <c r="V33" s="175">
        <v>8.6999999999999994E-2</v>
      </c>
      <c r="W33" s="13">
        <f t="shared" si="6"/>
        <v>20.009999999999998</v>
      </c>
      <c r="X33" s="152"/>
      <c r="Y33" s="170">
        <f t="shared" si="7"/>
        <v>181.31482500000001</v>
      </c>
      <c r="Z33" s="171"/>
    </row>
    <row r="34" spans="1:26" ht="16" x14ac:dyDescent="0.2">
      <c r="A34" s="174"/>
      <c r="B34" s="161"/>
      <c r="C34" s="161"/>
      <c r="D34" s="161"/>
      <c r="E34" s="162"/>
      <c r="F34" s="161"/>
      <c r="G34" s="161"/>
      <c r="H34" s="161"/>
      <c r="I34" s="163"/>
      <c r="J34" s="164"/>
      <c r="K34" s="165"/>
      <c r="L34" s="165"/>
      <c r="M34" s="165"/>
      <c r="N34" s="166">
        <f t="shared" si="1"/>
        <v>0</v>
      </c>
      <c r="O34" s="167">
        <f t="shared" si="2"/>
        <v>0</v>
      </c>
      <c r="P34" s="167"/>
      <c r="Q34" s="167">
        <f t="shared" si="3"/>
        <v>0</v>
      </c>
      <c r="R34" s="168">
        <f t="shared" si="4"/>
        <v>0</v>
      </c>
      <c r="S34" s="151"/>
      <c r="T34" s="169">
        <v>10</v>
      </c>
      <c r="U34" s="167">
        <f t="shared" si="5"/>
        <v>0</v>
      </c>
      <c r="V34" s="175">
        <v>8.6999999999999994E-2</v>
      </c>
      <c r="W34" s="13">
        <f t="shared" si="6"/>
        <v>0</v>
      </c>
      <c r="X34" s="152"/>
      <c r="Y34" s="170">
        <f t="shared" si="7"/>
        <v>0</v>
      </c>
      <c r="Z34" s="171"/>
    </row>
    <row r="35" spans="1:26" ht="16" x14ac:dyDescent="0.2">
      <c r="A35" s="174"/>
      <c r="B35" s="161"/>
      <c r="C35" s="161"/>
      <c r="D35" s="161"/>
      <c r="E35" s="162"/>
      <c r="F35" s="161"/>
      <c r="G35" s="161"/>
      <c r="H35" s="161"/>
      <c r="I35" s="163"/>
      <c r="J35" s="164"/>
      <c r="K35" s="165"/>
      <c r="L35" s="165"/>
      <c r="M35" s="165"/>
      <c r="N35" s="166">
        <f t="shared" si="1"/>
        <v>0</v>
      </c>
      <c r="O35" s="167">
        <f t="shared" si="2"/>
        <v>0</v>
      </c>
      <c r="P35" s="167"/>
      <c r="Q35" s="167">
        <f t="shared" si="3"/>
        <v>0</v>
      </c>
      <c r="R35" s="168">
        <f t="shared" si="4"/>
        <v>0</v>
      </c>
      <c r="S35" s="151"/>
      <c r="T35" s="169">
        <v>10</v>
      </c>
      <c r="U35" s="167">
        <f t="shared" si="5"/>
        <v>0</v>
      </c>
      <c r="V35" s="175">
        <v>8.6999999999999994E-2</v>
      </c>
      <c r="W35" s="13">
        <f t="shared" si="6"/>
        <v>0</v>
      </c>
      <c r="X35" s="152"/>
      <c r="Y35" s="170">
        <f t="shared" si="7"/>
        <v>0</v>
      </c>
      <c r="Z35" s="171"/>
    </row>
    <row r="36" spans="1:26" ht="16" x14ac:dyDescent="0.2">
      <c r="A36" s="174"/>
      <c r="B36" s="161"/>
      <c r="C36" s="161"/>
      <c r="D36" s="161"/>
      <c r="E36" s="162"/>
      <c r="F36" s="161"/>
      <c r="G36" s="161"/>
      <c r="H36" s="161"/>
      <c r="I36" s="163"/>
      <c r="J36" s="164"/>
      <c r="K36" s="165"/>
      <c r="L36" s="165"/>
      <c r="M36" s="165"/>
      <c r="N36" s="166">
        <f t="shared" si="1"/>
        <v>0</v>
      </c>
      <c r="O36" s="167">
        <f t="shared" si="2"/>
        <v>0</v>
      </c>
      <c r="P36" s="167"/>
      <c r="Q36" s="167">
        <f t="shared" si="3"/>
        <v>0</v>
      </c>
      <c r="R36" s="168">
        <f t="shared" si="4"/>
        <v>0</v>
      </c>
      <c r="S36" s="151"/>
      <c r="T36" s="169">
        <v>10</v>
      </c>
      <c r="U36" s="167">
        <f t="shared" si="5"/>
        <v>0</v>
      </c>
      <c r="V36" s="175">
        <v>8.6999999999999994E-2</v>
      </c>
      <c r="W36" s="13">
        <f t="shared" si="6"/>
        <v>0</v>
      </c>
      <c r="X36" s="152"/>
      <c r="Y36" s="170">
        <f t="shared" si="7"/>
        <v>0</v>
      </c>
      <c r="Z36" s="171"/>
    </row>
    <row r="37" spans="1:26" ht="16" x14ac:dyDescent="0.2">
      <c r="A37" s="174"/>
      <c r="B37" s="161"/>
      <c r="C37" s="161"/>
      <c r="D37" s="161"/>
      <c r="E37" s="162"/>
      <c r="F37" s="161"/>
      <c r="G37" s="161"/>
      <c r="H37" s="161"/>
      <c r="I37" s="163"/>
      <c r="J37" s="164"/>
      <c r="K37" s="165"/>
      <c r="L37" s="165"/>
      <c r="M37" s="165"/>
      <c r="N37" s="166">
        <f t="shared" si="1"/>
        <v>0</v>
      </c>
      <c r="O37" s="167">
        <f t="shared" si="2"/>
        <v>0</v>
      </c>
      <c r="P37" s="167"/>
      <c r="Q37" s="167">
        <f t="shared" si="3"/>
        <v>0</v>
      </c>
      <c r="R37" s="168">
        <f t="shared" si="4"/>
        <v>0</v>
      </c>
      <c r="S37" s="151"/>
      <c r="T37" s="169">
        <v>10</v>
      </c>
      <c r="U37" s="167">
        <f t="shared" si="5"/>
        <v>0</v>
      </c>
      <c r="V37" s="175">
        <v>8.6999999999999994E-2</v>
      </c>
      <c r="W37" s="13">
        <f t="shared" si="6"/>
        <v>0</v>
      </c>
      <c r="X37" s="152"/>
      <c r="Y37" s="170">
        <f t="shared" si="7"/>
        <v>0</v>
      </c>
      <c r="Z37" s="171"/>
    </row>
    <row r="38" spans="1:26" ht="16" x14ac:dyDescent="0.2">
      <c r="A38" s="174"/>
      <c r="B38" s="161"/>
      <c r="C38" s="161"/>
      <c r="D38" s="161"/>
      <c r="E38" s="162"/>
      <c r="F38" s="161"/>
      <c r="G38" s="161"/>
      <c r="H38" s="161"/>
      <c r="I38" s="163"/>
      <c r="J38" s="164"/>
      <c r="K38" s="165"/>
      <c r="L38" s="165"/>
      <c r="M38" s="165"/>
      <c r="N38" s="166">
        <f t="shared" si="1"/>
        <v>0</v>
      </c>
      <c r="O38" s="167">
        <f t="shared" si="2"/>
        <v>0</v>
      </c>
      <c r="P38" s="167"/>
      <c r="Q38" s="167">
        <f t="shared" si="3"/>
        <v>0</v>
      </c>
      <c r="R38" s="168">
        <f t="shared" si="4"/>
        <v>0</v>
      </c>
      <c r="S38" s="151"/>
      <c r="T38" s="169">
        <v>10</v>
      </c>
      <c r="U38" s="167">
        <f t="shared" si="5"/>
        <v>0</v>
      </c>
      <c r="V38" s="175">
        <v>8.6999999999999994E-2</v>
      </c>
      <c r="W38" s="13">
        <f t="shared" si="6"/>
        <v>0</v>
      </c>
      <c r="X38" s="152"/>
      <c r="Y38" s="170">
        <f t="shared" si="7"/>
        <v>0</v>
      </c>
      <c r="Z38" s="171"/>
    </row>
    <row r="39" spans="1:26" ht="16" x14ac:dyDescent="0.2">
      <c r="A39" s="174"/>
      <c r="B39" s="161"/>
      <c r="C39" s="161"/>
      <c r="D39" s="161"/>
      <c r="E39" s="162"/>
      <c r="F39" s="161"/>
      <c r="G39" s="161"/>
      <c r="H39" s="161"/>
      <c r="I39" s="163"/>
      <c r="J39" s="164"/>
      <c r="K39" s="165"/>
      <c r="L39" s="165"/>
      <c r="M39" s="165"/>
      <c r="N39" s="166">
        <f t="shared" si="1"/>
        <v>0</v>
      </c>
      <c r="O39" s="167">
        <f t="shared" si="2"/>
        <v>0</v>
      </c>
      <c r="P39" s="167"/>
      <c r="Q39" s="167">
        <f t="shared" si="3"/>
        <v>0</v>
      </c>
      <c r="R39" s="168">
        <f t="shared" si="4"/>
        <v>0</v>
      </c>
      <c r="S39" s="151"/>
      <c r="T39" s="169">
        <v>10</v>
      </c>
      <c r="U39" s="167">
        <f t="shared" si="5"/>
        <v>0</v>
      </c>
      <c r="V39" s="175">
        <v>8.6999999999999994E-2</v>
      </c>
      <c r="W39" s="13">
        <f t="shared" si="6"/>
        <v>0</v>
      </c>
      <c r="X39" s="152"/>
      <c r="Y39" s="170">
        <f t="shared" si="7"/>
        <v>0</v>
      </c>
      <c r="Z39" s="171"/>
    </row>
    <row r="40" spans="1:26" ht="16" x14ac:dyDescent="0.2">
      <c r="A40" s="174"/>
      <c r="B40" s="161"/>
      <c r="C40" s="161"/>
      <c r="D40" s="161"/>
      <c r="E40" s="162"/>
      <c r="F40" s="161"/>
      <c r="G40" s="161"/>
      <c r="H40" s="161"/>
      <c r="I40" s="163"/>
      <c r="J40" s="164"/>
      <c r="K40" s="165"/>
      <c r="L40" s="165"/>
      <c r="M40" s="165"/>
      <c r="N40" s="166">
        <f t="shared" si="1"/>
        <v>0</v>
      </c>
      <c r="O40" s="167">
        <f t="shared" si="2"/>
        <v>0</v>
      </c>
      <c r="P40" s="167"/>
      <c r="Q40" s="167">
        <f t="shared" si="3"/>
        <v>0</v>
      </c>
      <c r="R40" s="168">
        <f t="shared" si="4"/>
        <v>0</v>
      </c>
      <c r="S40" s="151"/>
      <c r="T40" s="169">
        <v>10</v>
      </c>
      <c r="U40" s="167">
        <f t="shared" si="5"/>
        <v>0</v>
      </c>
      <c r="V40" s="175">
        <v>8.6999999999999994E-2</v>
      </c>
      <c r="W40" s="13">
        <f t="shared" si="6"/>
        <v>0</v>
      </c>
      <c r="X40" s="152"/>
      <c r="Y40" s="170">
        <f t="shared" si="7"/>
        <v>0</v>
      </c>
      <c r="Z40" s="171"/>
    </row>
    <row r="41" spans="1:26" ht="16" x14ac:dyDescent="0.2">
      <c r="A41" s="174"/>
      <c r="B41" s="161"/>
      <c r="C41" s="161"/>
      <c r="D41" s="161"/>
      <c r="E41" s="162"/>
      <c r="F41" s="161"/>
      <c r="G41" s="161"/>
      <c r="H41" s="161"/>
      <c r="I41" s="163"/>
      <c r="J41" s="164"/>
      <c r="K41" s="165"/>
      <c r="L41" s="165"/>
      <c r="M41" s="165"/>
      <c r="N41" s="166">
        <f t="shared" si="1"/>
        <v>0</v>
      </c>
      <c r="O41" s="167">
        <f t="shared" si="2"/>
        <v>0</v>
      </c>
      <c r="P41" s="167"/>
      <c r="Q41" s="167">
        <f t="shared" si="3"/>
        <v>0</v>
      </c>
      <c r="R41" s="168">
        <f t="shared" si="4"/>
        <v>0</v>
      </c>
      <c r="S41" s="151"/>
      <c r="T41" s="169">
        <v>10</v>
      </c>
      <c r="U41" s="167">
        <f t="shared" si="5"/>
        <v>0</v>
      </c>
      <c r="V41" s="175">
        <v>8.6999999999999994E-2</v>
      </c>
      <c r="W41" s="13">
        <f t="shared" si="6"/>
        <v>0</v>
      </c>
      <c r="X41" s="152"/>
      <c r="Y41" s="170">
        <f t="shared" si="7"/>
        <v>0</v>
      </c>
      <c r="Z41" s="171"/>
    </row>
    <row r="42" spans="1:26" ht="16" x14ac:dyDescent="0.2">
      <c r="A42" s="174"/>
      <c r="B42" s="161"/>
      <c r="C42" s="161"/>
      <c r="D42" s="161"/>
      <c r="E42" s="162"/>
      <c r="F42" s="161"/>
      <c r="G42" s="161"/>
      <c r="H42" s="161"/>
      <c r="I42" s="163"/>
      <c r="J42" s="164"/>
      <c r="K42" s="165"/>
      <c r="L42" s="165"/>
      <c r="M42" s="165"/>
      <c r="N42" s="166">
        <f t="shared" si="1"/>
        <v>0</v>
      </c>
      <c r="O42" s="167">
        <f t="shared" si="2"/>
        <v>0</v>
      </c>
      <c r="P42" s="167"/>
      <c r="Q42" s="167">
        <f t="shared" si="3"/>
        <v>0</v>
      </c>
      <c r="R42" s="168">
        <f t="shared" si="4"/>
        <v>0</v>
      </c>
      <c r="S42" s="151"/>
      <c r="T42" s="169">
        <v>10</v>
      </c>
      <c r="U42" s="167">
        <f t="shared" si="5"/>
        <v>0</v>
      </c>
      <c r="V42" s="175">
        <v>8.6999999999999994E-2</v>
      </c>
      <c r="W42" s="13">
        <f t="shared" si="6"/>
        <v>0</v>
      </c>
      <c r="X42" s="152"/>
      <c r="Y42" s="170">
        <f t="shared" si="7"/>
        <v>0</v>
      </c>
      <c r="Z42" s="171"/>
    </row>
    <row r="43" spans="1:26" ht="16" x14ac:dyDescent="0.2">
      <c r="A43" s="174"/>
      <c r="B43" s="161"/>
      <c r="C43" s="161"/>
      <c r="D43" s="161"/>
      <c r="E43" s="162"/>
      <c r="F43" s="161"/>
      <c r="G43" s="161"/>
      <c r="H43" s="161"/>
      <c r="I43" s="163"/>
      <c r="J43" s="164"/>
      <c r="K43" s="165"/>
      <c r="L43" s="165"/>
      <c r="M43" s="165"/>
      <c r="N43" s="166">
        <f t="shared" si="1"/>
        <v>0</v>
      </c>
      <c r="O43" s="167">
        <f t="shared" si="2"/>
        <v>0</v>
      </c>
      <c r="P43" s="167"/>
      <c r="Q43" s="167">
        <f t="shared" si="3"/>
        <v>0</v>
      </c>
      <c r="R43" s="168">
        <f t="shared" si="4"/>
        <v>0</v>
      </c>
      <c r="S43" s="151"/>
      <c r="T43" s="169">
        <v>10</v>
      </c>
      <c r="U43" s="167">
        <f t="shared" si="5"/>
        <v>0</v>
      </c>
      <c r="V43" s="175">
        <v>8.6999999999999994E-2</v>
      </c>
      <c r="W43" s="13">
        <f t="shared" si="6"/>
        <v>0</v>
      </c>
      <c r="X43" s="152"/>
      <c r="Y43" s="170">
        <f t="shared" si="7"/>
        <v>0</v>
      </c>
      <c r="Z43" s="171"/>
    </row>
    <row r="44" spans="1:26" ht="16" x14ac:dyDescent="0.2">
      <c r="A44" s="174"/>
      <c r="B44" s="161"/>
      <c r="C44" s="161"/>
      <c r="D44" s="161"/>
      <c r="E44" s="162"/>
      <c r="F44" s="161"/>
      <c r="G44" s="161"/>
      <c r="H44" s="161"/>
      <c r="I44" s="163"/>
      <c r="J44" s="164"/>
      <c r="K44" s="165"/>
      <c r="L44" s="165"/>
      <c r="M44" s="165"/>
      <c r="N44" s="166">
        <f t="shared" si="1"/>
        <v>0</v>
      </c>
      <c r="O44" s="167">
        <f t="shared" si="2"/>
        <v>0</v>
      </c>
      <c r="P44" s="167"/>
      <c r="Q44" s="167">
        <f t="shared" si="3"/>
        <v>0</v>
      </c>
      <c r="R44" s="168">
        <f t="shared" si="4"/>
        <v>0</v>
      </c>
      <c r="S44" s="151"/>
      <c r="T44" s="169">
        <v>10</v>
      </c>
      <c r="U44" s="167">
        <f t="shared" si="5"/>
        <v>0</v>
      </c>
      <c r="V44" s="175">
        <v>8.6999999999999994E-2</v>
      </c>
      <c r="W44" s="13">
        <f t="shared" si="6"/>
        <v>0</v>
      </c>
      <c r="X44" s="152"/>
      <c r="Y44" s="170">
        <f t="shared" si="7"/>
        <v>0</v>
      </c>
      <c r="Z44" s="171"/>
    </row>
    <row r="45" spans="1:26" ht="16" x14ac:dyDescent="0.2">
      <c r="A45" s="174"/>
      <c r="B45" s="161"/>
      <c r="C45" s="161"/>
      <c r="D45" s="161"/>
      <c r="E45" s="162"/>
      <c r="F45" s="161"/>
      <c r="G45" s="161"/>
      <c r="H45" s="161"/>
      <c r="I45" s="163"/>
      <c r="J45" s="164"/>
      <c r="K45" s="165"/>
      <c r="L45" s="165"/>
      <c r="M45" s="165"/>
      <c r="N45" s="166">
        <f t="shared" si="1"/>
        <v>0</v>
      </c>
      <c r="O45" s="167">
        <f t="shared" si="2"/>
        <v>0</v>
      </c>
      <c r="P45" s="167"/>
      <c r="Q45" s="167">
        <f t="shared" si="3"/>
        <v>0</v>
      </c>
      <c r="R45" s="168">
        <f t="shared" si="4"/>
        <v>0</v>
      </c>
      <c r="S45" s="151"/>
      <c r="T45" s="169">
        <v>10</v>
      </c>
      <c r="U45" s="167">
        <f t="shared" si="5"/>
        <v>0</v>
      </c>
      <c r="V45" s="175">
        <v>8.6999999999999994E-2</v>
      </c>
      <c r="W45" s="13">
        <f t="shared" si="6"/>
        <v>0</v>
      </c>
      <c r="X45" s="152"/>
      <c r="Y45" s="170">
        <f t="shared" si="7"/>
        <v>0</v>
      </c>
      <c r="Z45" s="171"/>
    </row>
    <row r="46" spans="1:26" ht="16" x14ac:dyDescent="0.2">
      <c r="A46" s="174"/>
      <c r="B46" s="161"/>
      <c r="C46" s="161"/>
      <c r="D46" s="161"/>
      <c r="E46" s="162"/>
      <c r="F46" s="161"/>
      <c r="G46" s="161"/>
      <c r="H46" s="161"/>
      <c r="I46" s="163"/>
      <c r="J46" s="164"/>
      <c r="K46" s="165"/>
      <c r="L46" s="165"/>
      <c r="M46" s="165"/>
      <c r="N46" s="166">
        <f t="shared" si="1"/>
        <v>0</v>
      </c>
      <c r="O46" s="167">
        <f t="shared" si="2"/>
        <v>0</v>
      </c>
      <c r="P46" s="167"/>
      <c r="Q46" s="167">
        <f t="shared" si="3"/>
        <v>0</v>
      </c>
      <c r="R46" s="168">
        <f t="shared" si="4"/>
        <v>0</v>
      </c>
      <c r="S46" s="151"/>
      <c r="T46" s="169">
        <v>10</v>
      </c>
      <c r="U46" s="167">
        <f t="shared" si="5"/>
        <v>0</v>
      </c>
      <c r="V46" s="175">
        <v>8.6999999999999994E-2</v>
      </c>
      <c r="W46" s="13">
        <f t="shared" si="6"/>
        <v>0</v>
      </c>
      <c r="X46" s="152"/>
      <c r="Y46" s="170">
        <f t="shared" si="7"/>
        <v>0</v>
      </c>
      <c r="Z46" s="171"/>
    </row>
    <row r="47" spans="1:26" ht="16" x14ac:dyDescent="0.2">
      <c r="A47" s="174"/>
      <c r="B47" s="161"/>
      <c r="C47" s="161"/>
      <c r="D47" s="161"/>
      <c r="E47" s="162"/>
      <c r="F47" s="161"/>
      <c r="G47" s="161"/>
      <c r="H47" s="161"/>
      <c r="I47" s="163"/>
      <c r="J47" s="164"/>
      <c r="K47" s="165"/>
      <c r="L47" s="165"/>
      <c r="M47" s="165"/>
      <c r="N47" s="166">
        <f t="shared" si="1"/>
        <v>0</v>
      </c>
      <c r="O47" s="167">
        <f t="shared" si="2"/>
        <v>0</v>
      </c>
      <c r="P47" s="167"/>
      <c r="Q47" s="167">
        <f t="shared" si="3"/>
        <v>0</v>
      </c>
      <c r="R47" s="168">
        <f t="shared" si="4"/>
        <v>0</v>
      </c>
      <c r="S47" s="151"/>
      <c r="T47" s="169">
        <v>10</v>
      </c>
      <c r="U47" s="167">
        <f t="shared" si="5"/>
        <v>0</v>
      </c>
      <c r="V47" s="175">
        <v>8.6999999999999994E-2</v>
      </c>
      <c r="W47" s="13">
        <f t="shared" si="6"/>
        <v>0</v>
      </c>
      <c r="X47" s="152"/>
      <c r="Y47" s="170">
        <f t="shared" si="7"/>
        <v>0</v>
      </c>
      <c r="Z47" s="171"/>
    </row>
    <row r="48" spans="1:26" ht="16" x14ac:dyDescent="0.2">
      <c r="A48" s="174"/>
      <c r="B48" s="161"/>
      <c r="C48" s="161"/>
      <c r="D48" s="161"/>
      <c r="E48" s="162"/>
      <c r="F48" s="161"/>
      <c r="G48" s="161"/>
      <c r="H48" s="161"/>
      <c r="I48" s="163"/>
      <c r="J48" s="164"/>
      <c r="K48" s="165"/>
      <c r="L48" s="165"/>
      <c r="M48" s="165"/>
      <c r="N48" s="166">
        <f t="shared" si="1"/>
        <v>0</v>
      </c>
      <c r="O48" s="167">
        <f t="shared" si="2"/>
        <v>0</v>
      </c>
      <c r="P48" s="167"/>
      <c r="Q48" s="167">
        <f t="shared" si="3"/>
        <v>0</v>
      </c>
      <c r="R48" s="168">
        <f t="shared" si="4"/>
        <v>0</v>
      </c>
      <c r="S48" s="151"/>
      <c r="T48" s="169">
        <v>10</v>
      </c>
      <c r="U48" s="167">
        <f t="shared" si="5"/>
        <v>0</v>
      </c>
      <c r="V48" s="175">
        <v>8.6999999999999994E-2</v>
      </c>
      <c r="W48" s="13">
        <f t="shared" si="6"/>
        <v>0</v>
      </c>
      <c r="X48" s="152"/>
      <c r="Y48" s="170">
        <f t="shared" si="7"/>
        <v>0</v>
      </c>
      <c r="Z48" s="171"/>
    </row>
    <row r="49" spans="1:26" ht="16" x14ac:dyDescent="0.2">
      <c r="A49" s="174"/>
      <c r="B49" s="161"/>
      <c r="C49" s="161"/>
      <c r="D49" s="161"/>
      <c r="E49" s="162"/>
      <c r="F49" s="161"/>
      <c r="G49" s="161"/>
      <c r="H49" s="161"/>
      <c r="I49" s="163"/>
      <c r="J49" s="164"/>
      <c r="K49" s="165"/>
      <c r="L49" s="165"/>
      <c r="M49" s="165"/>
      <c r="N49" s="166">
        <f t="shared" si="1"/>
        <v>0</v>
      </c>
      <c r="O49" s="167">
        <f t="shared" si="2"/>
        <v>0</v>
      </c>
      <c r="P49" s="167"/>
      <c r="Q49" s="167">
        <f t="shared" si="3"/>
        <v>0</v>
      </c>
      <c r="R49" s="168">
        <f t="shared" si="4"/>
        <v>0</v>
      </c>
      <c r="S49" s="151"/>
      <c r="T49" s="169">
        <v>10</v>
      </c>
      <c r="U49" s="167">
        <f t="shared" si="5"/>
        <v>0</v>
      </c>
      <c r="V49" s="175">
        <v>8.6999999999999994E-2</v>
      </c>
      <c r="W49" s="13">
        <f t="shared" si="6"/>
        <v>0</v>
      </c>
      <c r="X49" s="152"/>
      <c r="Y49" s="170">
        <f t="shared" si="7"/>
        <v>0</v>
      </c>
      <c r="Z49" s="171"/>
    </row>
    <row r="50" spans="1:26" ht="16" x14ac:dyDescent="0.2">
      <c r="A50" s="174"/>
      <c r="B50" s="161"/>
      <c r="C50" s="161"/>
      <c r="D50" s="161"/>
      <c r="E50" s="162"/>
      <c r="F50" s="161"/>
      <c r="G50" s="161"/>
      <c r="H50" s="161"/>
      <c r="I50" s="163"/>
      <c r="J50" s="164"/>
      <c r="K50" s="165"/>
      <c r="L50" s="165"/>
      <c r="M50" s="165"/>
      <c r="N50" s="166">
        <f t="shared" si="1"/>
        <v>0</v>
      </c>
      <c r="O50" s="167">
        <f t="shared" si="2"/>
        <v>0</v>
      </c>
      <c r="P50" s="167"/>
      <c r="Q50" s="167">
        <f t="shared" si="3"/>
        <v>0</v>
      </c>
      <c r="R50" s="168">
        <f t="shared" si="4"/>
        <v>0</v>
      </c>
      <c r="S50" s="151"/>
      <c r="T50" s="169">
        <v>10</v>
      </c>
      <c r="U50" s="167">
        <f t="shared" si="5"/>
        <v>0</v>
      </c>
      <c r="V50" s="175">
        <v>8.6999999999999994E-2</v>
      </c>
      <c r="W50" s="13">
        <f t="shared" si="6"/>
        <v>0</v>
      </c>
      <c r="X50" s="152"/>
      <c r="Y50" s="170">
        <f t="shared" si="7"/>
        <v>0</v>
      </c>
      <c r="Z50" s="171"/>
    </row>
    <row r="51" spans="1:26" ht="16" x14ac:dyDescent="0.2">
      <c r="A51" s="174"/>
      <c r="B51" s="161"/>
      <c r="C51" s="161"/>
      <c r="D51" s="161"/>
      <c r="E51" s="162"/>
      <c r="F51" s="161"/>
      <c r="G51" s="161"/>
      <c r="H51" s="161"/>
      <c r="I51" s="163"/>
      <c r="J51" s="164"/>
      <c r="K51" s="165"/>
      <c r="L51" s="165"/>
      <c r="M51" s="165"/>
      <c r="N51" s="166">
        <f t="shared" si="1"/>
        <v>0</v>
      </c>
      <c r="O51" s="167">
        <f t="shared" si="2"/>
        <v>0</v>
      </c>
      <c r="P51" s="167"/>
      <c r="Q51" s="167">
        <f t="shared" si="3"/>
        <v>0</v>
      </c>
      <c r="R51" s="168">
        <f t="shared" si="4"/>
        <v>0</v>
      </c>
      <c r="S51" s="151"/>
      <c r="T51" s="169">
        <v>10</v>
      </c>
      <c r="U51" s="167">
        <f t="shared" si="5"/>
        <v>0</v>
      </c>
      <c r="V51" s="175">
        <v>8.6999999999999994E-2</v>
      </c>
      <c r="W51" s="13">
        <f t="shared" si="6"/>
        <v>0</v>
      </c>
      <c r="X51" s="152"/>
      <c r="Y51" s="170">
        <f t="shared" si="7"/>
        <v>0</v>
      </c>
      <c r="Z51" s="171"/>
    </row>
    <row r="52" spans="1:26" ht="15" customHeight="1" x14ac:dyDescent="0.2">
      <c r="A52" s="174"/>
      <c r="E52" s="162"/>
      <c r="N52" s="166"/>
      <c r="O52" s="167"/>
      <c r="P52" s="167"/>
      <c r="Q52" s="167"/>
      <c r="R52" s="168"/>
      <c r="S52" s="151"/>
      <c r="T52" s="169"/>
      <c r="U52" s="167"/>
      <c r="V52" s="175"/>
      <c r="W52" s="13"/>
      <c r="X52" s="152"/>
      <c r="Y52" s="170"/>
    </row>
    <row r="53" spans="1:26" ht="15" customHeight="1" x14ac:dyDescent="0.2">
      <c r="A53" s="174"/>
      <c r="E53" s="162"/>
      <c r="N53" s="166"/>
      <c r="O53" s="167"/>
      <c r="P53" s="167"/>
      <c r="Q53" s="167"/>
      <c r="R53" s="168"/>
      <c r="S53" s="151"/>
      <c r="T53" s="169"/>
      <c r="U53" s="167"/>
      <c r="V53" s="175"/>
      <c r="W53" s="13"/>
      <c r="X53" s="152"/>
      <c r="Y53" s="170"/>
    </row>
    <row r="54" spans="1:26" ht="15" customHeight="1" x14ac:dyDescent="0.2">
      <c r="A54" s="174"/>
      <c r="E54" s="162"/>
      <c r="N54" s="166"/>
      <c r="O54" s="167"/>
      <c r="P54" s="167"/>
      <c r="Q54" s="167"/>
      <c r="R54" s="168"/>
      <c r="S54" s="151"/>
      <c r="T54" s="169"/>
      <c r="U54" s="167"/>
      <c r="V54" s="175"/>
      <c r="W54" s="13"/>
      <c r="X54" s="152"/>
      <c r="Y54" s="170"/>
    </row>
    <row r="55" spans="1:26" ht="15" customHeight="1" x14ac:dyDescent="0.2">
      <c r="A55" s="174"/>
      <c r="E55" s="162"/>
      <c r="N55" s="166"/>
      <c r="O55" s="167"/>
      <c r="P55" s="167"/>
      <c r="Q55" s="167"/>
      <c r="R55" s="168"/>
      <c r="S55" s="151"/>
      <c r="T55" s="169"/>
      <c r="U55" s="167"/>
      <c r="V55" s="175"/>
      <c r="W55" s="13"/>
      <c r="X55" s="152"/>
      <c r="Y55" s="170"/>
    </row>
    <row r="56" spans="1:26" ht="15" customHeight="1" x14ac:dyDescent="0.2">
      <c r="A56" s="174"/>
      <c r="E56" s="162"/>
      <c r="N56" s="166"/>
      <c r="O56" s="167"/>
      <c r="P56" s="167"/>
      <c r="Q56" s="167"/>
      <c r="R56" s="168"/>
      <c r="S56" s="151"/>
      <c r="T56" s="169"/>
      <c r="U56" s="167"/>
      <c r="V56" s="175"/>
      <c r="W56" s="13"/>
      <c r="X56" s="152"/>
      <c r="Y56" s="170"/>
    </row>
    <row r="57" spans="1:26" ht="15" customHeight="1" x14ac:dyDescent="0.2">
      <c r="A57" s="174"/>
      <c r="E57" s="162"/>
      <c r="N57" s="166"/>
      <c r="O57" s="167"/>
      <c r="P57" s="167"/>
      <c r="Q57" s="167"/>
      <c r="R57" s="168"/>
      <c r="S57" s="151"/>
      <c r="T57" s="169"/>
      <c r="U57" s="167"/>
      <c r="V57" s="175"/>
      <c r="W57" s="13"/>
      <c r="X57" s="152"/>
      <c r="Y57" s="170"/>
    </row>
    <row r="58" spans="1:26" ht="15" customHeight="1" x14ac:dyDescent="0.2">
      <c r="A58" s="174"/>
      <c r="E58" s="162"/>
      <c r="N58" s="166"/>
      <c r="O58" s="167"/>
      <c r="P58" s="167"/>
      <c r="Q58" s="167"/>
      <c r="R58" s="168"/>
      <c r="S58" s="151"/>
      <c r="T58" s="169"/>
      <c r="U58" s="167"/>
      <c r="V58" s="175"/>
      <c r="W58" s="13"/>
      <c r="X58" s="152"/>
      <c r="Y58" s="170"/>
    </row>
    <row r="59" spans="1:26" ht="15" customHeight="1" x14ac:dyDescent="0.2">
      <c r="A59" s="174"/>
      <c r="E59" s="162"/>
      <c r="N59" s="166"/>
      <c r="O59" s="167"/>
      <c r="P59" s="167"/>
      <c r="Q59" s="167"/>
      <c r="R59" s="168"/>
      <c r="S59" s="151"/>
      <c r="T59" s="169"/>
      <c r="U59" s="167"/>
      <c r="V59" s="175"/>
      <c r="W59" s="13"/>
      <c r="X59" s="152"/>
      <c r="Y59" s="170"/>
    </row>
    <row r="60" spans="1:26" ht="15" customHeight="1" x14ac:dyDescent="0.2">
      <c r="A60" s="174"/>
      <c r="E60" s="162"/>
      <c r="N60" s="166"/>
      <c r="O60" s="167"/>
      <c r="P60" s="167"/>
      <c r="Q60" s="167"/>
      <c r="R60" s="168"/>
      <c r="S60" s="151"/>
      <c r="T60" s="169"/>
      <c r="U60" s="167"/>
      <c r="V60" s="175"/>
      <c r="W60" s="13"/>
      <c r="X60" s="152"/>
      <c r="Y60" s="170"/>
    </row>
    <row r="61" spans="1:26" ht="15" customHeight="1" x14ac:dyDescent="0.2">
      <c r="A61" s="174"/>
      <c r="E61" s="162"/>
      <c r="N61" s="166"/>
      <c r="O61" s="167"/>
      <c r="P61" s="167"/>
      <c r="Q61" s="167"/>
      <c r="R61" s="168"/>
      <c r="S61" s="151"/>
      <c r="T61" s="169"/>
      <c r="U61" s="167"/>
      <c r="V61" s="175"/>
      <c r="W61" s="13"/>
      <c r="X61" s="152"/>
      <c r="Y61" s="170"/>
    </row>
    <row r="62" spans="1:26" ht="15" customHeight="1" x14ac:dyDescent="0.2">
      <c r="A62" s="174"/>
      <c r="E62" s="162"/>
      <c r="N62" s="166"/>
      <c r="O62" s="167"/>
      <c r="P62" s="167"/>
      <c r="Q62" s="167"/>
      <c r="R62" s="168"/>
      <c r="S62" s="151"/>
      <c r="T62" s="169"/>
      <c r="U62" s="167"/>
      <c r="V62" s="175"/>
      <c r="W62" s="13"/>
      <c r="X62" s="152"/>
      <c r="Y62" s="170"/>
    </row>
  </sheetData>
  <pageMargins left="0.27" right="0.39" top="0.5" bottom="0.5" header="0.5" footer="0.5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5"/>
  <sheetViews>
    <sheetView defaultGridColor="0" colorId="22" zoomScale="87" zoomScaleNormal="87" zoomScaleSheetLayoutView="85" workbookViewId="0">
      <selection activeCell="D8" sqref="D8"/>
    </sheetView>
  </sheetViews>
  <sheetFormatPr baseColWidth="10" defaultColWidth="9.7109375" defaultRowHeight="16" x14ac:dyDescent="0.2"/>
  <cols>
    <col min="1" max="1" width="26.7109375" style="46" customWidth="1"/>
    <col min="2" max="2" width="24.7109375" style="45" bestFit="1" customWidth="1"/>
    <col min="3" max="3" width="11.85546875" style="45" customWidth="1"/>
    <col min="4" max="4" width="13.7109375" style="45" customWidth="1"/>
    <col min="5" max="5" width="13.5703125" style="45" customWidth="1"/>
    <col min="6" max="6" width="25.42578125" style="45" bestFit="1" customWidth="1"/>
    <col min="7" max="7" width="6.42578125" style="45" bestFit="1" customWidth="1"/>
    <col min="8" max="8" width="7.5703125" style="46" bestFit="1" customWidth="1"/>
    <col min="9" max="9" width="9" style="32" customWidth="1"/>
    <col min="10" max="10" width="8.140625" style="45" customWidth="1"/>
    <col min="11" max="11" width="12" style="28" customWidth="1"/>
    <col min="12" max="16384" width="9.7109375" style="46"/>
  </cols>
  <sheetData>
    <row r="1" spans="1:28" ht="18" x14ac:dyDescent="0.2">
      <c r="A1" s="43" t="s">
        <v>42</v>
      </c>
      <c r="B1" s="44"/>
      <c r="I1" s="46"/>
      <c r="J1" s="46"/>
      <c r="K1" s="46"/>
    </row>
    <row r="2" spans="1:28" x14ac:dyDescent="0.2">
      <c r="A2" s="47" t="s">
        <v>69</v>
      </c>
      <c r="B2" s="184" t="s">
        <v>70</v>
      </c>
      <c r="D2" s="45" t="s">
        <v>71</v>
      </c>
      <c r="E2" s="45" t="s">
        <v>72</v>
      </c>
    </row>
    <row r="3" spans="1:28" ht="17" thickBot="1" x14ac:dyDescent="0.25">
      <c r="A3" s="45"/>
    </row>
    <row r="4" spans="1:28" ht="17" thickBot="1" x14ac:dyDescent="0.25">
      <c r="A4" s="48" t="s">
        <v>43</v>
      </c>
      <c r="B4" s="49"/>
      <c r="C4" s="50"/>
      <c r="D4" s="51"/>
      <c r="E4" s="52"/>
      <c r="F4" s="52"/>
      <c r="G4" s="52"/>
      <c r="H4" s="53"/>
      <c r="I4" s="30">
        <f>SUM(I6:I8)</f>
        <v>0</v>
      </c>
      <c r="J4" s="52"/>
      <c r="K4" s="27">
        <f>SUM(K6:K8)</f>
        <v>0</v>
      </c>
      <c r="M4" s="54"/>
    </row>
    <row r="5" spans="1:28" ht="30" thickBot="1" x14ac:dyDescent="0.25">
      <c r="A5" s="55" t="s">
        <v>29</v>
      </c>
      <c r="B5" s="55" t="s">
        <v>30</v>
      </c>
      <c r="C5" s="55" t="s">
        <v>31</v>
      </c>
      <c r="D5" s="55" t="s">
        <v>32</v>
      </c>
      <c r="E5" s="55" t="s">
        <v>1</v>
      </c>
      <c r="F5" s="56" t="s">
        <v>2</v>
      </c>
      <c r="G5" s="55" t="s">
        <v>33</v>
      </c>
      <c r="H5" s="55" t="s">
        <v>34</v>
      </c>
      <c r="I5" s="31" t="s">
        <v>35</v>
      </c>
      <c r="J5" s="55" t="s">
        <v>36</v>
      </c>
      <c r="K5" s="29" t="s">
        <v>37</v>
      </c>
      <c r="O5" s="183"/>
    </row>
    <row r="6" spans="1:28" x14ac:dyDescent="0.2">
      <c r="A6" s="57"/>
      <c r="B6" s="58"/>
      <c r="C6" s="58"/>
      <c r="D6" s="58"/>
      <c r="E6" s="58"/>
      <c r="F6" s="58"/>
      <c r="G6" s="58"/>
      <c r="H6" s="59"/>
      <c r="I6" s="60"/>
      <c r="J6" s="58"/>
      <c r="K6" s="61"/>
      <c r="L6" s="62"/>
      <c r="M6" s="62"/>
      <c r="N6" s="62"/>
      <c r="O6" s="183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x14ac:dyDescent="0.2">
      <c r="A7" s="63"/>
      <c r="B7" s="64"/>
      <c r="C7" s="64"/>
      <c r="D7" s="64"/>
      <c r="E7" s="64"/>
      <c r="F7" s="65"/>
      <c r="G7" s="65"/>
      <c r="H7" s="62"/>
      <c r="I7" s="66"/>
      <c r="J7" s="67"/>
      <c r="K7" s="68">
        <f>+J7*I7</f>
        <v>0</v>
      </c>
      <c r="L7" s="62"/>
      <c r="M7" s="62"/>
      <c r="N7" s="62"/>
      <c r="O7" s="183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7" thickBot="1" x14ac:dyDescent="0.25">
      <c r="A8" s="70"/>
      <c r="B8" s="71"/>
      <c r="C8" s="71"/>
      <c r="D8" s="71"/>
      <c r="E8" s="71"/>
      <c r="F8" s="71"/>
      <c r="G8" s="71"/>
      <c r="H8" s="72"/>
      <c r="I8" s="73"/>
      <c r="J8" s="71"/>
      <c r="K8" s="74"/>
      <c r="O8" s="183"/>
    </row>
    <row r="9" spans="1:28" ht="17" thickBot="1" x14ac:dyDescent="0.25">
      <c r="A9" s="75"/>
      <c r="B9" s="64"/>
      <c r="C9" s="76"/>
      <c r="D9" s="76"/>
      <c r="E9" s="76"/>
      <c r="F9" s="76"/>
      <c r="G9" s="76"/>
      <c r="H9" s="77"/>
      <c r="I9" s="78"/>
      <c r="J9" s="76"/>
      <c r="K9" s="79"/>
    </row>
    <row r="10" spans="1:28" ht="17" thickBot="1" x14ac:dyDescent="0.25">
      <c r="A10" s="48" t="s">
        <v>49</v>
      </c>
      <c r="B10" s="49"/>
      <c r="C10" s="50"/>
      <c r="D10" s="51"/>
      <c r="E10" s="52"/>
      <c r="F10" s="52"/>
      <c r="G10" s="52"/>
      <c r="H10" s="53"/>
      <c r="I10" s="30">
        <f>SUM(I12:I18)</f>
        <v>0</v>
      </c>
      <c r="J10" s="52"/>
      <c r="K10" s="27">
        <f>SUM(K12:K18)</f>
        <v>0</v>
      </c>
    </row>
    <row r="11" spans="1:28" ht="30" thickBot="1" x14ac:dyDescent="0.25">
      <c r="A11" s="55" t="s">
        <v>29</v>
      </c>
      <c r="B11" s="55" t="s">
        <v>30</v>
      </c>
      <c r="C11" s="55" t="s">
        <v>31</v>
      </c>
      <c r="D11" s="55" t="s">
        <v>32</v>
      </c>
      <c r="E11" s="55" t="s">
        <v>1</v>
      </c>
      <c r="F11" s="56" t="s">
        <v>2</v>
      </c>
      <c r="G11" s="55" t="s">
        <v>33</v>
      </c>
      <c r="H11" s="55" t="s">
        <v>34</v>
      </c>
      <c r="I11" s="31" t="s">
        <v>35</v>
      </c>
      <c r="J11" s="55" t="s">
        <v>36</v>
      </c>
      <c r="K11" s="29" t="s">
        <v>37</v>
      </c>
      <c r="L11" s="62"/>
      <c r="M11" s="62"/>
    </row>
    <row r="12" spans="1:28" x14ac:dyDescent="0.2">
      <c r="A12" s="57"/>
      <c r="B12" s="58"/>
      <c r="C12" s="58"/>
      <c r="D12" s="58"/>
      <c r="E12" s="58"/>
      <c r="F12" s="58"/>
      <c r="G12" s="58"/>
      <c r="H12" s="59"/>
      <c r="I12" s="60"/>
      <c r="J12" s="58"/>
      <c r="K12" s="61"/>
      <c r="L12" s="62"/>
      <c r="M12" s="62"/>
    </row>
    <row r="13" spans="1:28" x14ac:dyDescent="0.2">
      <c r="A13" s="63"/>
      <c r="B13" s="64"/>
      <c r="C13" s="64"/>
      <c r="D13" s="64"/>
      <c r="E13" s="64"/>
      <c r="F13" s="65"/>
      <c r="G13" s="64"/>
      <c r="H13" s="183"/>
      <c r="I13" s="66"/>
      <c r="J13" s="67"/>
      <c r="K13" s="68">
        <f>+J13*I13</f>
        <v>0</v>
      </c>
      <c r="L13" s="62"/>
      <c r="M13" s="62"/>
    </row>
    <row r="14" spans="1:28" x14ac:dyDescent="0.2">
      <c r="A14" s="69"/>
      <c r="B14" s="64"/>
      <c r="C14" s="64"/>
      <c r="D14" s="64"/>
      <c r="E14" s="64"/>
      <c r="F14" s="65"/>
      <c r="G14" s="64"/>
      <c r="H14" s="183"/>
      <c r="I14" s="66"/>
      <c r="J14" s="67"/>
      <c r="K14" s="68">
        <f>+J14*I14</f>
        <v>0</v>
      </c>
      <c r="L14" s="62"/>
      <c r="M14" s="62"/>
    </row>
    <row r="15" spans="1:28" x14ac:dyDescent="0.2">
      <c r="A15" s="69"/>
      <c r="B15" s="64"/>
      <c r="C15" s="64"/>
      <c r="D15" s="64"/>
      <c r="E15" s="64"/>
      <c r="F15" s="65"/>
      <c r="G15" s="64"/>
      <c r="H15" s="183"/>
      <c r="I15" s="66"/>
      <c r="J15" s="67"/>
      <c r="K15" s="68">
        <f>+J15*I15</f>
        <v>0</v>
      </c>
      <c r="L15" s="62"/>
      <c r="M15" s="62"/>
    </row>
    <row r="16" spans="1:28" x14ac:dyDescent="0.2">
      <c r="A16" s="69"/>
      <c r="B16" s="64"/>
      <c r="C16" s="64"/>
      <c r="D16" s="64"/>
      <c r="E16" s="64"/>
      <c r="F16" s="65"/>
      <c r="G16" s="64"/>
      <c r="H16" s="62"/>
      <c r="I16" s="66"/>
      <c r="J16" s="67"/>
      <c r="K16" s="68"/>
      <c r="L16" s="62"/>
      <c r="M16" s="62"/>
    </row>
    <row r="17" spans="1:28" x14ac:dyDescent="0.2">
      <c r="A17" s="69"/>
      <c r="B17" s="64"/>
      <c r="C17" s="64"/>
      <c r="D17" s="64"/>
      <c r="E17" s="64"/>
      <c r="F17" s="65"/>
      <c r="G17" s="64"/>
      <c r="H17" s="62"/>
      <c r="I17" s="66"/>
      <c r="J17" s="67"/>
      <c r="K17" s="68"/>
      <c r="L17" s="62"/>
      <c r="M17" s="62"/>
    </row>
    <row r="18" spans="1:28" ht="17" thickBot="1" x14ac:dyDescent="0.25">
      <c r="A18" s="70"/>
      <c r="B18" s="71"/>
      <c r="C18" s="71"/>
      <c r="D18" s="71"/>
      <c r="E18" s="71"/>
      <c r="F18" s="71"/>
      <c r="G18" s="71"/>
      <c r="H18" s="72"/>
      <c r="I18" s="73"/>
      <c r="J18" s="71"/>
      <c r="K18" s="74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7" thickBo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28" ht="17" thickBot="1" x14ac:dyDescent="0.25">
      <c r="A20" s="48" t="s">
        <v>52</v>
      </c>
      <c r="B20" s="49"/>
      <c r="C20" s="50"/>
      <c r="D20" s="51"/>
      <c r="E20" s="52"/>
      <c r="F20" s="52"/>
      <c r="G20" s="52"/>
      <c r="H20" s="53"/>
      <c r="I20" s="30">
        <f>SUM(I22:I27)</f>
        <v>0</v>
      </c>
      <c r="J20" s="52"/>
      <c r="K20" s="27">
        <f>SUM(K22:K27)</f>
        <v>0</v>
      </c>
      <c r="L20" s="62"/>
      <c r="M20" s="62"/>
    </row>
    <row r="21" spans="1:28" ht="30" thickBot="1" x14ac:dyDescent="0.25">
      <c r="A21" s="55" t="s">
        <v>29</v>
      </c>
      <c r="B21" s="55" t="s">
        <v>30</v>
      </c>
      <c r="C21" s="55" t="s">
        <v>31</v>
      </c>
      <c r="D21" s="55" t="s">
        <v>32</v>
      </c>
      <c r="E21" s="55" t="s">
        <v>1</v>
      </c>
      <c r="F21" s="56" t="s">
        <v>2</v>
      </c>
      <c r="G21" s="55" t="s">
        <v>33</v>
      </c>
      <c r="H21" s="55" t="s">
        <v>34</v>
      </c>
      <c r="I21" s="31" t="s">
        <v>35</v>
      </c>
      <c r="J21" s="55" t="s">
        <v>36</v>
      </c>
      <c r="K21" s="29" t="s">
        <v>37</v>
      </c>
    </row>
    <row r="22" spans="1:28" x14ac:dyDescent="0.2">
      <c r="A22" s="57"/>
      <c r="B22" s="58"/>
      <c r="C22" s="58"/>
      <c r="D22" s="58"/>
      <c r="E22" s="58"/>
      <c r="F22" s="58"/>
      <c r="G22" s="58"/>
      <c r="H22" s="59"/>
      <c r="I22" s="60"/>
      <c r="J22" s="58"/>
      <c r="K22" s="61"/>
    </row>
    <row r="23" spans="1:28" x14ac:dyDescent="0.2">
      <c r="A23" s="188"/>
      <c r="B23" s="64"/>
      <c r="C23" s="64"/>
      <c r="D23" s="64"/>
      <c r="E23" s="64"/>
      <c r="F23" s="189"/>
      <c r="G23" s="64"/>
      <c r="H23" s="62"/>
      <c r="I23" s="66"/>
      <c r="J23" s="67"/>
      <c r="K23" s="68"/>
    </row>
    <row r="24" spans="1:28" x14ac:dyDescent="0.2">
      <c r="A24" s="188"/>
      <c r="B24" s="64"/>
      <c r="C24" s="64"/>
      <c r="D24" s="64"/>
      <c r="E24" s="64"/>
      <c r="F24" s="189"/>
      <c r="G24" s="64"/>
      <c r="H24" s="62"/>
      <c r="I24" s="66"/>
      <c r="J24" s="67"/>
      <c r="K24" s="68"/>
    </row>
    <row r="25" spans="1:28" x14ac:dyDescent="0.2">
      <c r="A25" s="69"/>
      <c r="B25" s="64"/>
      <c r="C25" s="64"/>
      <c r="D25" s="64"/>
      <c r="E25" s="64"/>
      <c r="F25" s="65"/>
      <c r="G25" s="64"/>
      <c r="H25" s="62"/>
      <c r="I25" s="66"/>
      <c r="J25" s="67"/>
      <c r="K25" s="68">
        <f>+J25*I25</f>
        <v>0</v>
      </c>
    </row>
    <row r="26" spans="1:28" x14ac:dyDescent="0.2">
      <c r="A26" s="69"/>
      <c r="B26" s="64"/>
      <c r="C26" s="64"/>
      <c r="D26" s="64"/>
      <c r="E26" s="64"/>
      <c r="F26" s="65"/>
      <c r="G26" s="64"/>
      <c r="H26" s="62"/>
      <c r="I26" s="66"/>
      <c r="J26" s="67"/>
      <c r="K26" s="68"/>
    </row>
    <row r="27" spans="1:28" ht="17" thickBot="1" x14ac:dyDescent="0.25">
      <c r="A27" s="70"/>
      <c r="B27" s="71"/>
      <c r="C27" s="71"/>
      <c r="D27" s="71"/>
      <c r="E27" s="71"/>
      <c r="F27" s="71"/>
      <c r="G27" s="71"/>
      <c r="H27" s="72"/>
      <c r="I27" s="73"/>
      <c r="J27" s="71"/>
      <c r="K27" s="74"/>
    </row>
    <row r="28" spans="1:28" ht="17" thickBot="1" x14ac:dyDescent="0.25"/>
    <row r="29" spans="1:28" ht="17" thickBot="1" x14ac:dyDescent="0.25">
      <c r="A29" s="48" t="s">
        <v>53</v>
      </c>
      <c r="B29" s="49"/>
      <c r="C29" s="50"/>
      <c r="D29" s="51"/>
      <c r="E29" s="52"/>
      <c r="F29" s="52"/>
      <c r="G29" s="52"/>
      <c r="H29" s="53"/>
      <c r="I29" s="30">
        <f>SUM(I31:I35)</f>
        <v>0</v>
      </c>
      <c r="J29" s="52"/>
      <c r="K29" s="27">
        <f>SUM(K31:K35)</f>
        <v>0</v>
      </c>
    </row>
    <row r="30" spans="1:28" ht="30" thickBot="1" x14ac:dyDescent="0.25">
      <c r="A30" s="55" t="s">
        <v>29</v>
      </c>
      <c r="B30" s="55" t="s">
        <v>30</v>
      </c>
      <c r="C30" s="55" t="s">
        <v>31</v>
      </c>
      <c r="D30" s="55" t="s">
        <v>32</v>
      </c>
      <c r="E30" s="55" t="s">
        <v>1</v>
      </c>
      <c r="F30" s="56" t="s">
        <v>2</v>
      </c>
      <c r="G30" s="55" t="s">
        <v>33</v>
      </c>
      <c r="H30" s="55" t="s">
        <v>34</v>
      </c>
      <c r="I30" s="31" t="s">
        <v>35</v>
      </c>
      <c r="J30" s="55" t="s">
        <v>36</v>
      </c>
      <c r="K30" s="29" t="s">
        <v>37</v>
      </c>
    </row>
    <row r="31" spans="1:28" x14ac:dyDescent="0.2">
      <c r="A31" s="57"/>
      <c r="B31" s="58"/>
      <c r="C31" s="58"/>
      <c r="D31" s="58"/>
      <c r="E31" s="58"/>
      <c r="F31" s="58"/>
      <c r="G31" s="58"/>
      <c r="H31" s="59"/>
      <c r="I31" s="60"/>
      <c r="J31" s="58"/>
      <c r="K31" s="61"/>
    </row>
    <row r="32" spans="1:28" x14ac:dyDescent="0.2">
      <c r="A32" s="63"/>
      <c r="B32" s="64"/>
      <c r="C32" s="64"/>
      <c r="D32" s="64"/>
      <c r="E32" s="64"/>
      <c r="F32" s="65"/>
      <c r="G32" s="64"/>
      <c r="H32" s="62"/>
      <c r="I32" s="66"/>
      <c r="J32" s="67"/>
      <c r="K32" s="68">
        <f>+J32*I32</f>
        <v>0</v>
      </c>
    </row>
    <row r="33" spans="1:11" x14ac:dyDescent="0.2">
      <c r="A33" s="69"/>
      <c r="B33" s="64"/>
      <c r="C33" s="64"/>
      <c r="D33" s="64"/>
      <c r="E33" s="64"/>
      <c r="F33" s="65"/>
      <c r="G33" s="64"/>
      <c r="H33" s="62"/>
      <c r="I33" s="66"/>
      <c r="J33" s="67"/>
      <c r="K33" s="68">
        <f>+J33*I33</f>
        <v>0</v>
      </c>
    </row>
    <row r="34" spans="1:11" x14ac:dyDescent="0.2">
      <c r="A34" s="69"/>
      <c r="B34" s="64"/>
      <c r="C34" s="64"/>
      <c r="D34" s="64"/>
      <c r="E34" s="64"/>
      <c r="F34" s="65"/>
      <c r="G34" s="64"/>
      <c r="H34" s="62"/>
      <c r="I34" s="66"/>
      <c r="J34" s="67"/>
      <c r="K34" s="68"/>
    </row>
    <row r="35" spans="1:11" ht="17" thickBot="1" x14ac:dyDescent="0.25">
      <c r="A35" s="70"/>
      <c r="B35" s="71"/>
      <c r="C35" s="71"/>
      <c r="D35" s="71"/>
      <c r="E35" s="71"/>
      <c r="F35" s="71"/>
      <c r="G35" s="71"/>
      <c r="H35" s="72"/>
      <c r="I35" s="73"/>
      <c r="J35" s="71"/>
      <c r="K35" s="74"/>
    </row>
  </sheetData>
  <pageMargins left="0.35" right="0.37" top="0.5" bottom="0.5" header="0.5" footer="0.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629"/>
  <sheetViews>
    <sheetView defaultGridColor="0" colorId="22" zoomScale="87" workbookViewId="0">
      <selection activeCell="H26" sqref="H26"/>
    </sheetView>
  </sheetViews>
  <sheetFormatPr baseColWidth="10" defaultColWidth="9.7109375" defaultRowHeight="16" x14ac:dyDescent="0.2"/>
  <cols>
    <col min="1" max="2" width="12.7109375" style="46" customWidth="1"/>
    <col min="3" max="3" width="24.5703125" style="46" bestFit="1" customWidth="1"/>
    <col min="4" max="4" width="13.7109375" style="46" customWidth="1"/>
    <col min="5" max="5" width="12.42578125" style="46" bestFit="1" customWidth="1"/>
    <col min="6" max="6" width="39.140625" style="46" bestFit="1" customWidth="1"/>
    <col min="7" max="7" width="9.5703125" style="46" bestFit="1" customWidth="1"/>
    <col min="8" max="16384" width="9.7109375" style="46"/>
  </cols>
  <sheetData>
    <row r="1" spans="1:51" ht="18" x14ac:dyDescent="0.2">
      <c r="A1" s="43" t="s">
        <v>44</v>
      </c>
    </row>
    <row r="3" spans="1:51" ht="17" thickBot="1" x14ac:dyDescent="0.25">
      <c r="A3" s="82" t="s">
        <v>45</v>
      </c>
      <c r="B3" s="147" t="s">
        <v>58</v>
      </c>
      <c r="C3" s="83"/>
      <c r="D3" s="83"/>
      <c r="E3" s="83"/>
      <c r="F3" s="83"/>
      <c r="G3" s="62"/>
      <c r="H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</row>
    <row r="4" spans="1:51" ht="17" thickBot="1" x14ac:dyDescent="0.25">
      <c r="A4" s="182" t="s">
        <v>114</v>
      </c>
      <c r="B4" s="84"/>
      <c r="C4" s="51"/>
      <c r="D4" s="85"/>
      <c r="E4" s="51"/>
      <c r="F4" s="86"/>
      <c r="G4" s="16">
        <f>SUM(G7:G9)</f>
        <v>0</v>
      </c>
      <c r="H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</row>
    <row r="5" spans="1:51" ht="30" thickBot="1" x14ac:dyDescent="0.25">
      <c r="A5" s="55" t="s">
        <v>19</v>
      </c>
      <c r="B5" s="55" t="s">
        <v>46</v>
      </c>
      <c r="C5" s="87" t="s">
        <v>20</v>
      </c>
      <c r="D5" s="87" t="s">
        <v>21</v>
      </c>
      <c r="E5" s="87" t="s">
        <v>22</v>
      </c>
      <c r="F5" s="55" t="s">
        <v>23</v>
      </c>
      <c r="G5" s="55" t="s">
        <v>24</v>
      </c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</row>
    <row r="6" spans="1:51" s="62" customFormat="1" ht="13" x14ac:dyDescent="0.15">
      <c r="A6" s="88"/>
      <c r="B6" s="89"/>
      <c r="C6" s="76"/>
      <c r="D6" s="76"/>
      <c r="E6" s="76"/>
      <c r="F6" s="90"/>
      <c r="G6" s="91"/>
    </row>
    <row r="7" spans="1:51" x14ac:dyDescent="0.2">
      <c r="A7" s="92"/>
      <c r="B7" s="93"/>
      <c r="C7" s="90"/>
      <c r="D7" s="76"/>
      <c r="E7" s="185"/>
      <c r="F7" s="91"/>
      <c r="H7" s="94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</row>
    <row r="8" spans="1:51" x14ac:dyDescent="0.2">
      <c r="A8" s="186"/>
      <c r="B8" s="93"/>
      <c r="C8" s="90"/>
      <c r="D8" s="76"/>
      <c r="E8" s="185"/>
      <c r="F8" s="90"/>
      <c r="G8" s="91"/>
      <c r="H8" s="94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</row>
    <row r="9" spans="1:51" x14ac:dyDescent="0.2">
      <c r="A9" s="186"/>
      <c r="B9" s="93"/>
      <c r="C9" s="90"/>
      <c r="D9" s="76"/>
      <c r="E9" s="185"/>
      <c r="F9" s="90"/>
      <c r="G9" s="91"/>
      <c r="H9" s="94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</row>
    <row r="10" spans="1:51" x14ac:dyDescent="0.2">
      <c r="A10" s="186"/>
      <c r="B10" s="93"/>
      <c r="C10" s="90"/>
      <c r="D10" s="76"/>
      <c r="E10" s="185"/>
      <c r="F10" s="90"/>
      <c r="G10" s="91"/>
      <c r="H10" s="94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</row>
    <row r="11" spans="1:51" ht="17" thickBot="1" x14ac:dyDescent="0.25">
      <c r="A11" s="186"/>
      <c r="B11" s="93"/>
      <c r="C11" s="90"/>
      <c r="D11" s="76"/>
      <c r="E11" s="185"/>
      <c r="F11" s="90"/>
      <c r="G11" s="91"/>
      <c r="H11" s="94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</row>
    <row r="12" spans="1:51" ht="17" thickBot="1" x14ac:dyDescent="0.25">
      <c r="A12" s="194" t="s">
        <v>115</v>
      </c>
      <c r="B12" s="84"/>
      <c r="C12" s="51"/>
      <c r="D12" s="85"/>
      <c r="E12" s="51"/>
      <c r="F12" s="86"/>
      <c r="G12" s="16">
        <f>SUM(G14:G15)</f>
        <v>0</v>
      </c>
      <c r="H12" s="94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</row>
    <row r="13" spans="1:51" ht="30" thickBot="1" x14ac:dyDescent="0.25">
      <c r="A13" s="55" t="s">
        <v>19</v>
      </c>
      <c r="B13" s="55" t="s">
        <v>46</v>
      </c>
      <c r="C13" s="87" t="s">
        <v>20</v>
      </c>
      <c r="D13" s="87" t="s">
        <v>21</v>
      </c>
      <c r="E13" s="87" t="s">
        <v>22</v>
      </c>
      <c r="F13" s="55" t="s">
        <v>23</v>
      </c>
      <c r="G13" s="55" t="s">
        <v>24</v>
      </c>
      <c r="H13" s="94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</row>
    <row r="14" spans="1:51" x14ac:dyDescent="0.2">
      <c r="A14" s="95"/>
      <c r="B14" s="96"/>
      <c r="C14" s="190"/>
      <c r="D14" s="97"/>
      <c r="E14" s="97"/>
      <c r="F14" s="98"/>
      <c r="G14" s="99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</row>
    <row r="15" spans="1:51" x14ac:dyDescent="0.2">
      <c r="A15" s="186"/>
      <c r="B15" s="118"/>
      <c r="C15" s="80"/>
      <c r="E15" s="80"/>
      <c r="F15" s="81"/>
      <c r="G15" s="10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</row>
    <row r="16" spans="1:51" x14ac:dyDescent="0.2">
      <c r="A16" s="62"/>
      <c r="B16" s="62"/>
      <c r="C16" s="62"/>
      <c r="D16" s="80"/>
      <c r="E16" s="80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</row>
    <row r="17" spans="1:51" x14ac:dyDescent="0.2">
      <c r="A17" s="62"/>
      <c r="B17" s="62"/>
      <c r="C17" s="62"/>
      <c r="D17" s="80"/>
      <c r="E17" s="80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</row>
    <row r="18" spans="1:51" x14ac:dyDescent="0.2">
      <c r="A18" s="62"/>
      <c r="B18" s="62"/>
      <c r="C18" s="62"/>
      <c r="D18" s="80"/>
      <c r="E18" s="80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</row>
    <row r="19" spans="1:51" ht="17" thickBot="1" x14ac:dyDescent="0.25">
      <c r="A19" s="62"/>
      <c r="B19" s="62"/>
      <c r="C19" s="62"/>
      <c r="D19" s="80"/>
      <c r="E19" s="80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</row>
    <row r="20" spans="1:51" ht="17" thickBot="1" x14ac:dyDescent="0.25">
      <c r="A20" s="194"/>
      <c r="B20" s="84"/>
      <c r="C20" s="51"/>
      <c r="D20" s="85"/>
      <c r="E20" s="51"/>
      <c r="F20" s="86"/>
      <c r="G20" s="16">
        <f>SUM(G22:G23)</f>
        <v>0</v>
      </c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</row>
    <row r="21" spans="1:51" ht="30" thickBot="1" x14ac:dyDescent="0.25">
      <c r="A21" s="55" t="s">
        <v>19</v>
      </c>
      <c r="B21" s="55" t="s">
        <v>46</v>
      </c>
      <c r="C21" s="87" t="s">
        <v>20</v>
      </c>
      <c r="D21" s="87" t="s">
        <v>21</v>
      </c>
      <c r="E21" s="87" t="s">
        <v>22</v>
      </c>
      <c r="F21" s="55" t="s">
        <v>23</v>
      </c>
      <c r="G21" s="55" t="s">
        <v>24</v>
      </c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</row>
    <row r="22" spans="1:51" x14ac:dyDescent="0.2">
      <c r="A22" s="95"/>
      <c r="B22" s="96"/>
      <c r="C22" s="190"/>
      <c r="D22" s="97"/>
      <c r="E22" s="97"/>
      <c r="F22" s="98"/>
      <c r="G22" s="99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</row>
    <row r="23" spans="1:51" x14ac:dyDescent="0.2">
      <c r="A23" s="186"/>
      <c r="B23" s="118"/>
      <c r="C23" s="80"/>
      <c r="E23" s="80"/>
      <c r="F23" s="81"/>
      <c r="G23" s="10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</row>
    <row r="24" spans="1:51" x14ac:dyDescent="0.2">
      <c r="A24" s="62"/>
      <c r="B24" s="62"/>
      <c r="C24" s="62"/>
      <c r="D24" s="80"/>
      <c r="E24" s="80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</row>
    <row r="25" spans="1:51" x14ac:dyDescent="0.2">
      <c r="A25" s="62"/>
      <c r="B25" s="62"/>
      <c r="C25" s="62"/>
      <c r="D25" s="80"/>
      <c r="E25" s="80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</row>
    <row r="26" spans="1:51" x14ac:dyDescent="0.2">
      <c r="A26" s="62"/>
      <c r="B26" s="62"/>
      <c r="C26" s="62"/>
      <c r="D26" s="80"/>
      <c r="E26" s="80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</row>
    <row r="27" spans="1:51" x14ac:dyDescent="0.2">
      <c r="A27" s="62"/>
      <c r="B27" s="62"/>
      <c r="C27" s="62"/>
      <c r="D27" s="80"/>
      <c r="E27" s="80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</row>
    <row r="28" spans="1:51" x14ac:dyDescent="0.2">
      <c r="A28" s="62"/>
      <c r="B28" s="62"/>
      <c r="C28" s="62"/>
      <c r="D28" s="195"/>
      <c r="E28" s="80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</row>
    <row r="29" spans="1:51" x14ac:dyDescent="0.2">
      <c r="A29" s="62"/>
      <c r="B29" s="62"/>
      <c r="C29" s="62"/>
      <c r="D29" s="80"/>
      <c r="E29" s="80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</row>
    <row r="30" spans="1:51" x14ac:dyDescent="0.2">
      <c r="A30" s="62"/>
      <c r="B30" s="62"/>
      <c r="C30" s="62"/>
      <c r="D30" s="80"/>
      <c r="E30" s="80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</row>
    <row r="31" spans="1:51" x14ac:dyDescent="0.2">
      <c r="A31" s="62"/>
      <c r="B31" s="62"/>
      <c r="C31" s="62"/>
      <c r="D31" s="80"/>
      <c r="E31" s="80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</row>
    <row r="32" spans="1:51" x14ac:dyDescent="0.2">
      <c r="A32" s="62"/>
      <c r="B32" s="62"/>
      <c r="C32" s="62"/>
      <c r="D32" s="80"/>
      <c r="E32" s="80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</row>
    <row r="33" spans="1:51" x14ac:dyDescent="0.2">
      <c r="A33" s="62"/>
      <c r="B33" s="62"/>
      <c r="C33" s="62"/>
      <c r="D33" s="80"/>
      <c r="E33" s="80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</row>
    <row r="34" spans="1:51" x14ac:dyDescent="0.2">
      <c r="A34" s="62"/>
      <c r="B34" s="62"/>
      <c r="C34" s="62"/>
      <c r="D34" s="80"/>
      <c r="E34" s="80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</row>
    <row r="35" spans="1:51" x14ac:dyDescent="0.2">
      <c r="A35" s="62"/>
      <c r="B35" s="62"/>
      <c r="C35" s="62"/>
      <c r="D35" s="80"/>
      <c r="E35" s="80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</row>
    <row r="36" spans="1:51" x14ac:dyDescent="0.2">
      <c r="A36" s="62"/>
      <c r="B36" s="62"/>
      <c r="C36" s="62"/>
      <c r="D36" s="80"/>
      <c r="E36" s="80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</row>
    <row r="37" spans="1:51" x14ac:dyDescent="0.2">
      <c r="A37" s="62"/>
      <c r="B37" s="62"/>
      <c r="C37" s="62"/>
      <c r="D37" s="80"/>
      <c r="E37" s="80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</row>
    <row r="38" spans="1:51" x14ac:dyDescent="0.2">
      <c r="A38" s="62"/>
      <c r="B38" s="62"/>
      <c r="C38" s="62"/>
      <c r="D38" s="80"/>
      <c r="E38" s="80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</row>
    <row r="39" spans="1:51" x14ac:dyDescent="0.2">
      <c r="A39" s="62"/>
      <c r="B39" s="62"/>
      <c r="C39" s="62"/>
      <c r="D39" s="80"/>
      <c r="E39" s="80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</row>
    <row r="40" spans="1:51" x14ac:dyDescent="0.2">
      <c r="A40" s="62"/>
      <c r="B40" s="62"/>
      <c r="C40" s="62"/>
      <c r="D40" s="80"/>
      <c r="E40" s="80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</row>
    <row r="41" spans="1:51" x14ac:dyDescent="0.2">
      <c r="A41" s="62"/>
      <c r="B41" s="62"/>
      <c r="C41" s="62"/>
      <c r="D41" s="80"/>
      <c r="E41" s="80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</row>
    <row r="42" spans="1:51" x14ac:dyDescent="0.2">
      <c r="A42" s="62"/>
      <c r="B42" s="62"/>
      <c r="C42" s="62"/>
      <c r="D42" s="80"/>
      <c r="E42" s="80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</row>
    <row r="43" spans="1:51" x14ac:dyDescent="0.2">
      <c r="A43" s="62"/>
      <c r="B43" s="62"/>
      <c r="C43" s="62"/>
      <c r="D43" s="80"/>
      <c r="E43" s="80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</row>
    <row r="44" spans="1:51" x14ac:dyDescent="0.2">
      <c r="A44" s="62"/>
      <c r="B44" s="62"/>
      <c r="C44" s="62"/>
      <c r="D44" s="80"/>
      <c r="E44" s="80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</row>
    <row r="45" spans="1:51" x14ac:dyDescent="0.2">
      <c r="A45" s="62"/>
      <c r="B45" s="62"/>
      <c r="C45" s="62"/>
      <c r="D45" s="80"/>
      <c r="E45" s="80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</row>
    <row r="46" spans="1:51" x14ac:dyDescent="0.2">
      <c r="A46" s="62"/>
      <c r="B46" s="62"/>
      <c r="C46" s="62"/>
      <c r="D46" s="80"/>
      <c r="E46" s="80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</row>
    <row r="47" spans="1:51" x14ac:dyDescent="0.2">
      <c r="A47" s="62"/>
      <c r="B47" s="62"/>
      <c r="C47" s="62"/>
      <c r="D47" s="80"/>
      <c r="E47" s="80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</row>
    <row r="48" spans="1:51" x14ac:dyDescent="0.2">
      <c r="A48" s="62"/>
      <c r="B48" s="62"/>
      <c r="C48" s="62"/>
      <c r="D48" s="80"/>
      <c r="E48" s="80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</row>
    <row r="49" spans="1:51" x14ac:dyDescent="0.2">
      <c r="A49" s="62"/>
      <c r="B49" s="62"/>
      <c r="C49" s="62"/>
      <c r="D49" s="80"/>
      <c r="E49" s="80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</row>
    <row r="50" spans="1:51" x14ac:dyDescent="0.2">
      <c r="A50" s="62"/>
      <c r="B50" s="62"/>
      <c r="C50" s="62"/>
      <c r="D50" s="80"/>
      <c r="E50" s="80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</row>
    <row r="51" spans="1:51" x14ac:dyDescent="0.2">
      <c r="A51" s="62"/>
      <c r="B51" s="62"/>
      <c r="C51" s="62"/>
      <c r="D51" s="80"/>
      <c r="E51" s="80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</row>
    <row r="52" spans="1:51" x14ac:dyDescent="0.2">
      <c r="A52" s="62"/>
      <c r="B52" s="62"/>
      <c r="C52" s="62"/>
      <c r="D52" s="80"/>
      <c r="E52" s="80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</row>
    <row r="53" spans="1:51" x14ac:dyDescent="0.2">
      <c r="A53" s="62"/>
      <c r="B53" s="62"/>
      <c r="C53" s="62"/>
      <c r="D53" s="80"/>
      <c r="E53" s="80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</row>
    <row r="54" spans="1:51" x14ac:dyDescent="0.2">
      <c r="A54" s="62"/>
      <c r="B54" s="62"/>
      <c r="C54" s="62"/>
      <c r="D54" s="80"/>
      <c r="E54" s="80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</row>
    <row r="55" spans="1:51" x14ac:dyDescent="0.2">
      <c r="A55" s="62"/>
      <c r="B55" s="62"/>
      <c r="C55" s="62"/>
      <c r="D55" s="80"/>
      <c r="E55" s="80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</row>
    <row r="56" spans="1:51" x14ac:dyDescent="0.2">
      <c r="A56" s="62"/>
      <c r="B56" s="62"/>
      <c r="C56" s="62"/>
      <c r="D56" s="80"/>
      <c r="E56" s="80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</row>
    <row r="57" spans="1:51" x14ac:dyDescent="0.2">
      <c r="A57" s="62"/>
      <c r="B57" s="62"/>
      <c r="C57" s="62"/>
      <c r="D57" s="80"/>
      <c r="E57" s="80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</row>
    <row r="58" spans="1:51" x14ac:dyDescent="0.2">
      <c r="A58" s="62"/>
      <c r="B58" s="62"/>
      <c r="C58" s="62"/>
      <c r="D58" s="80"/>
      <c r="E58" s="80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</row>
    <row r="59" spans="1:51" x14ac:dyDescent="0.2">
      <c r="A59" s="62"/>
      <c r="B59" s="62"/>
      <c r="C59" s="62"/>
      <c r="D59" s="80"/>
      <c r="E59" s="80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</row>
    <row r="60" spans="1:51" x14ac:dyDescent="0.2">
      <c r="A60" s="62"/>
      <c r="B60" s="62"/>
      <c r="C60" s="62"/>
      <c r="D60" s="80"/>
      <c r="E60" s="80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</row>
    <row r="61" spans="1:51" x14ac:dyDescent="0.2">
      <c r="A61" s="62"/>
      <c r="B61" s="62"/>
      <c r="C61" s="62"/>
      <c r="D61" s="80"/>
      <c r="E61" s="80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</row>
    <row r="62" spans="1:51" x14ac:dyDescent="0.2">
      <c r="A62" s="62"/>
      <c r="B62" s="62"/>
      <c r="C62" s="62"/>
      <c r="D62" s="80"/>
      <c r="E62" s="80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</row>
    <row r="63" spans="1:51" x14ac:dyDescent="0.2">
      <c r="A63" s="62"/>
      <c r="B63" s="62"/>
      <c r="C63" s="62"/>
      <c r="D63" s="80"/>
      <c r="E63" s="80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</row>
    <row r="64" spans="1:51" x14ac:dyDescent="0.2">
      <c r="A64" s="62"/>
      <c r="B64" s="62"/>
      <c r="C64" s="62"/>
      <c r="D64" s="80"/>
      <c r="E64" s="80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</row>
    <row r="65" spans="1:51" x14ac:dyDescent="0.2">
      <c r="A65" s="62"/>
      <c r="B65" s="62"/>
      <c r="C65" s="62"/>
      <c r="D65" s="80"/>
      <c r="E65" s="80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</row>
    <row r="66" spans="1:51" x14ac:dyDescent="0.2">
      <c r="A66" s="62"/>
      <c r="B66" s="62"/>
      <c r="C66" s="62"/>
      <c r="D66" s="80"/>
      <c r="E66" s="80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</row>
    <row r="67" spans="1:51" x14ac:dyDescent="0.2">
      <c r="A67" s="62"/>
      <c r="B67" s="62"/>
      <c r="C67" s="62"/>
      <c r="D67" s="80"/>
      <c r="E67" s="80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</row>
    <row r="68" spans="1:51" x14ac:dyDescent="0.2">
      <c r="A68" s="62"/>
      <c r="B68" s="62"/>
      <c r="C68" s="62"/>
      <c r="D68" s="80"/>
      <c r="E68" s="80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</row>
    <row r="69" spans="1:51" x14ac:dyDescent="0.2">
      <c r="A69" s="62"/>
      <c r="B69" s="62"/>
      <c r="C69" s="62"/>
      <c r="D69" s="80"/>
      <c r="E69" s="80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</row>
    <row r="70" spans="1:51" x14ac:dyDescent="0.2">
      <c r="A70" s="62"/>
      <c r="B70" s="62"/>
      <c r="C70" s="62"/>
      <c r="D70" s="80"/>
      <c r="E70" s="80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</row>
    <row r="71" spans="1:51" x14ac:dyDescent="0.2">
      <c r="A71" s="62"/>
      <c r="B71" s="62"/>
      <c r="C71" s="62"/>
      <c r="D71" s="80"/>
      <c r="E71" s="80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</row>
    <row r="72" spans="1:51" x14ac:dyDescent="0.2">
      <c r="A72" s="62"/>
      <c r="B72" s="62"/>
      <c r="C72" s="62"/>
      <c r="D72" s="80"/>
      <c r="E72" s="80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</row>
    <row r="73" spans="1:51" x14ac:dyDescent="0.2">
      <c r="A73" s="62"/>
      <c r="B73" s="62"/>
      <c r="C73" s="62"/>
      <c r="D73" s="80"/>
      <c r="E73" s="80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</row>
    <row r="74" spans="1:51" x14ac:dyDescent="0.2">
      <c r="A74" s="62"/>
      <c r="B74" s="62"/>
      <c r="C74" s="62"/>
      <c r="D74" s="80"/>
      <c r="E74" s="80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</row>
    <row r="75" spans="1:51" x14ac:dyDescent="0.2">
      <c r="A75" s="62"/>
      <c r="B75" s="62"/>
      <c r="C75" s="62"/>
      <c r="D75" s="80"/>
      <c r="E75" s="80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</row>
    <row r="76" spans="1:51" x14ac:dyDescent="0.2">
      <c r="A76" s="62"/>
      <c r="B76" s="62"/>
      <c r="C76" s="62"/>
      <c r="D76" s="80"/>
      <c r="E76" s="80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</row>
    <row r="77" spans="1:51" x14ac:dyDescent="0.2">
      <c r="A77" s="62"/>
      <c r="B77" s="62"/>
      <c r="C77" s="62"/>
      <c r="D77" s="80"/>
      <c r="E77" s="80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</row>
    <row r="78" spans="1:51" x14ac:dyDescent="0.2">
      <c r="A78" s="62"/>
      <c r="B78" s="62"/>
      <c r="C78" s="62"/>
      <c r="D78" s="80"/>
      <c r="E78" s="80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</row>
    <row r="79" spans="1:51" x14ac:dyDescent="0.2">
      <c r="A79" s="62"/>
      <c r="B79" s="62"/>
      <c r="C79" s="62"/>
      <c r="D79" s="80"/>
      <c r="E79" s="80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</row>
    <row r="80" spans="1:51" x14ac:dyDescent="0.2">
      <c r="A80" s="62"/>
      <c r="B80" s="62"/>
      <c r="C80" s="62"/>
      <c r="D80" s="80"/>
      <c r="E80" s="80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</row>
    <row r="81" spans="1:51" x14ac:dyDescent="0.2">
      <c r="A81" s="62"/>
      <c r="B81" s="62"/>
      <c r="C81" s="62"/>
      <c r="D81" s="80"/>
      <c r="E81" s="80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</row>
    <row r="82" spans="1:51" x14ac:dyDescent="0.2">
      <c r="A82" s="62"/>
      <c r="B82" s="62"/>
      <c r="C82" s="62"/>
      <c r="D82" s="80"/>
      <c r="E82" s="80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</row>
    <row r="83" spans="1:51" x14ac:dyDescent="0.2">
      <c r="A83" s="62"/>
      <c r="B83" s="62"/>
      <c r="C83" s="62"/>
      <c r="D83" s="80"/>
      <c r="E83" s="80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</row>
    <row r="84" spans="1:51" x14ac:dyDescent="0.2">
      <c r="A84" s="62"/>
      <c r="B84" s="62"/>
      <c r="C84" s="62"/>
      <c r="D84" s="80"/>
      <c r="E84" s="80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</row>
    <row r="85" spans="1:51" x14ac:dyDescent="0.2">
      <c r="A85" s="62"/>
      <c r="B85" s="62"/>
      <c r="C85" s="62"/>
      <c r="D85" s="80"/>
      <c r="E85" s="80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</row>
    <row r="86" spans="1:51" x14ac:dyDescent="0.2">
      <c r="A86" s="62"/>
      <c r="B86" s="62"/>
      <c r="C86" s="62"/>
      <c r="D86" s="80"/>
      <c r="E86" s="80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</row>
    <row r="87" spans="1:51" x14ac:dyDescent="0.2">
      <c r="A87" s="62"/>
      <c r="B87" s="62"/>
      <c r="C87" s="62"/>
      <c r="D87" s="80"/>
      <c r="E87" s="80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</row>
    <row r="88" spans="1:51" x14ac:dyDescent="0.2">
      <c r="A88" s="62"/>
      <c r="B88" s="62"/>
      <c r="C88" s="62"/>
      <c r="D88" s="80"/>
      <c r="E88" s="80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</row>
    <row r="89" spans="1:51" x14ac:dyDescent="0.2">
      <c r="A89" s="62"/>
      <c r="B89" s="62"/>
      <c r="C89" s="62"/>
      <c r="D89" s="80"/>
      <c r="E89" s="80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</row>
    <row r="90" spans="1:51" x14ac:dyDescent="0.2">
      <c r="A90" s="62"/>
      <c r="B90" s="62"/>
      <c r="C90" s="62"/>
      <c r="D90" s="80"/>
      <c r="E90" s="80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</row>
    <row r="91" spans="1:51" x14ac:dyDescent="0.2">
      <c r="A91" s="62"/>
      <c r="B91" s="62"/>
      <c r="C91" s="62"/>
      <c r="D91" s="80"/>
      <c r="E91" s="80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</row>
    <row r="92" spans="1:51" x14ac:dyDescent="0.2">
      <c r="A92" s="62"/>
      <c r="B92" s="62"/>
      <c r="C92" s="62"/>
      <c r="D92" s="80"/>
      <c r="E92" s="80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</row>
    <row r="93" spans="1:51" x14ac:dyDescent="0.2">
      <c r="A93" s="62"/>
      <c r="B93" s="62"/>
      <c r="C93" s="62"/>
      <c r="D93" s="80"/>
      <c r="E93" s="80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</row>
    <row r="94" spans="1:51" x14ac:dyDescent="0.2">
      <c r="A94" s="62"/>
      <c r="B94" s="62"/>
      <c r="C94" s="62"/>
      <c r="D94" s="80"/>
      <c r="E94" s="80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</row>
    <row r="95" spans="1:51" x14ac:dyDescent="0.2">
      <c r="A95" s="62"/>
      <c r="B95" s="62"/>
      <c r="C95" s="62"/>
      <c r="D95" s="80"/>
      <c r="E95" s="80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</row>
    <row r="96" spans="1:51" x14ac:dyDescent="0.2">
      <c r="A96" s="62"/>
      <c r="B96" s="62"/>
      <c r="C96" s="62"/>
      <c r="D96" s="80"/>
      <c r="E96" s="80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</row>
    <row r="97" spans="1:51" x14ac:dyDescent="0.2">
      <c r="A97" s="62"/>
      <c r="B97" s="62"/>
      <c r="C97" s="62"/>
      <c r="D97" s="80"/>
      <c r="E97" s="80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</row>
    <row r="98" spans="1:51" x14ac:dyDescent="0.2">
      <c r="A98" s="62"/>
      <c r="B98" s="62"/>
      <c r="C98" s="62"/>
      <c r="D98" s="80"/>
      <c r="E98" s="80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</row>
    <row r="99" spans="1:51" x14ac:dyDescent="0.2">
      <c r="A99" s="62"/>
      <c r="B99" s="62"/>
      <c r="C99" s="62"/>
      <c r="D99" s="80"/>
      <c r="E99" s="80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</row>
    <row r="100" spans="1:51" x14ac:dyDescent="0.2">
      <c r="A100" s="62"/>
      <c r="B100" s="62"/>
      <c r="C100" s="62"/>
      <c r="D100" s="80"/>
      <c r="E100" s="80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</row>
    <row r="101" spans="1:51" x14ac:dyDescent="0.2">
      <c r="A101" s="62"/>
      <c r="B101" s="62"/>
      <c r="C101" s="62"/>
      <c r="D101" s="80"/>
      <c r="E101" s="80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</row>
    <row r="102" spans="1:51" x14ac:dyDescent="0.2">
      <c r="A102" s="62"/>
      <c r="B102" s="62"/>
      <c r="C102" s="62"/>
      <c r="D102" s="80"/>
      <c r="E102" s="80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</row>
    <row r="103" spans="1:51" x14ac:dyDescent="0.2">
      <c r="A103" s="62"/>
      <c r="B103" s="62"/>
      <c r="C103" s="62"/>
      <c r="D103" s="80"/>
      <c r="E103" s="80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</row>
    <row r="104" spans="1:51" x14ac:dyDescent="0.2">
      <c r="A104" s="62"/>
      <c r="B104" s="62"/>
      <c r="C104" s="62"/>
      <c r="D104" s="80"/>
      <c r="E104" s="80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</row>
    <row r="105" spans="1:51" x14ac:dyDescent="0.2">
      <c r="A105" s="62"/>
      <c r="B105" s="62"/>
      <c r="C105" s="62"/>
      <c r="D105" s="80"/>
      <c r="E105" s="80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</row>
    <row r="106" spans="1:51" x14ac:dyDescent="0.2">
      <c r="A106" s="62"/>
      <c r="B106" s="62"/>
      <c r="C106" s="62"/>
      <c r="D106" s="80"/>
      <c r="E106" s="80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</row>
    <row r="107" spans="1:51" x14ac:dyDescent="0.2">
      <c r="A107" s="62"/>
      <c r="B107" s="62"/>
      <c r="C107" s="62"/>
      <c r="D107" s="80"/>
      <c r="E107" s="80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</row>
    <row r="108" spans="1:51" x14ac:dyDescent="0.2">
      <c r="A108" s="62"/>
      <c r="B108" s="62"/>
      <c r="C108" s="62"/>
      <c r="D108" s="80"/>
      <c r="E108" s="80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</row>
    <row r="109" spans="1:51" x14ac:dyDescent="0.2">
      <c r="A109" s="62"/>
      <c r="B109" s="62"/>
      <c r="C109" s="62"/>
      <c r="D109" s="80"/>
      <c r="E109" s="80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</row>
    <row r="110" spans="1:51" x14ac:dyDescent="0.2">
      <c r="A110" s="62"/>
      <c r="B110" s="62"/>
      <c r="C110" s="62"/>
      <c r="D110" s="80"/>
      <c r="E110" s="80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</row>
    <row r="111" spans="1:51" x14ac:dyDescent="0.2">
      <c r="A111" s="62"/>
      <c r="B111" s="62"/>
      <c r="C111" s="62"/>
      <c r="D111" s="80"/>
      <c r="E111" s="80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</row>
    <row r="112" spans="1:51" x14ac:dyDescent="0.2">
      <c r="A112" s="62"/>
      <c r="B112" s="62"/>
      <c r="C112" s="62"/>
      <c r="D112" s="80"/>
      <c r="E112" s="80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</row>
    <row r="113" spans="1:51" x14ac:dyDescent="0.2">
      <c r="A113" s="62"/>
      <c r="B113" s="62"/>
      <c r="C113" s="62"/>
      <c r="D113" s="80"/>
      <c r="E113" s="80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</row>
    <row r="114" spans="1:51" x14ac:dyDescent="0.2">
      <c r="A114" s="62"/>
      <c r="B114" s="62"/>
      <c r="C114" s="62"/>
      <c r="D114" s="80"/>
      <c r="E114" s="80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</row>
    <row r="115" spans="1:51" x14ac:dyDescent="0.2">
      <c r="A115" s="62"/>
      <c r="B115" s="62"/>
      <c r="C115" s="62"/>
      <c r="D115" s="80"/>
      <c r="E115" s="80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</row>
    <row r="116" spans="1:51" x14ac:dyDescent="0.2">
      <c r="A116" s="62"/>
      <c r="B116" s="62"/>
      <c r="C116" s="62"/>
      <c r="D116" s="80"/>
      <c r="E116" s="80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</row>
    <row r="117" spans="1:51" x14ac:dyDescent="0.2">
      <c r="A117" s="62"/>
      <c r="B117" s="62"/>
      <c r="C117" s="62"/>
      <c r="D117" s="80"/>
      <c r="E117" s="80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</row>
    <row r="118" spans="1:51" x14ac:dyDescent="0.2">
      <c r="A118" s="62"/>
      <c r="B118" s="62"/>
      <c r="C118" s="62"/>
      <c r="D118" s="80"/>
      <c r="E118" s="80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</row>
    <row r="119" spans="1:51" x14ac:dyDescent="0.2">
      <c r="A119" s="62"/>
      <c r="B119" s="62"/>
      <c r="C119" s="62"/>
      <c r="D119" s="80"/>
      <c r="E119" s="80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</row>
    <row r="120" spans="1:51" x14ac:dyDescent="0.2">
      <c r="A120" s="62"/>
      <c r="B120" s="62"/>
      <c r="C120" s="62"/>
      <c r="D120" s="80"/>
      <c r="E120" s="80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</row>
    <row r="121" spans="1:51" x14ac:dyDescent="0.2">
      <c r="A121" s="62"/>
      <c r="B121" s="62"/>
      <c r="C121" s="62"/>
      <c r="D121" s="80"/>
      <c r="E121" s="80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</row>
    <row r="122" spans="1:51" x14ac:dyDescent="0.2">
      <c r="A122" s="62"/>
      <c r="B122" s="62"/>
      <c r="C122" s="62"/>
      <c r="D122" s="80"/>
      <c r="E122" s="80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</row>
    <row r="123" spans="1:51" x14ac:dyDescent="0.2">
      <c r="A123" s="62"/>
      <c r="B123" s="62"/>
      <c r="C123" s="62"/>
      <c r="D123" s="80"/>
      <c r="E123" s="80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</row>
    <row r="124" spans="1:51" x14ac:dyDescent="0.2">
      <c r="A124" s="62"/>
      <c r="B124" s="62"/>
      <c r="C124" s="62"/>
      <c r="D124" s="80"/>
      <c r="E124" s="80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</row>
    <row r="125" spans="1:51" x14ac:dyDescent="0.2">
      <c r="A125" s="62"/>
      <c r="B125" s="62"/>
      <c r="C125" s="62"/>
      <c r="D125" s="80"/>
      <c r="E125" s="80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</row>
    <row r="126" spans="1:51" x14ac:dyDescent="0.2">
      <c r="A126" s="62"/>
      <c r="B126" s="62"/>
      <c r="C126" s="62"/>
      <c r="D126" s="80"/>
      <c r="E126" s="80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</row>
    <row r="127" spans="1:51" x14ac:dyDescent="0.2">
      <c r="A127" s="62"/>
      <c r="B127" s="62"/>
      <c r="C127" s="62"/>
      <c r="D127" s="80"/>
      <c r="E127" s="80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</row>
    <row r="128" spans="1:51" x14ac:dyDescent="0.2">
      <c r="A128" s="62"/>
      <c r="B128" s="62"/>
      <c r="C128" s="62"/>
      <c r="D128" s="80"/>
      <c r="E128" s="80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</row>
    <row r="129" spans="1:51" x14ac:dyDescent="0.2">
      <c r="A129" s="62"/>
      <c r="B129" s="62"/>
      <c r="C129" s="62"/>
      <c r="D129" s="80"/>
      <c r="E129" s="80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</row>
    <row r="130" spans="1:51" x14ac:dyDescent="0.2">
      <c r="A130" s="62"/>
      <c r="B130" s="62"/>
      <c r="C130" s="62"/>
      <c r="D130" s="80"/>
      <c r="E130" s="80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</row>
    <row r="131" spans="1:51" x14ac:dyDescent="0.2">
      <c r="A131" s="62"/>
      <c r="B131" s="62"/>
      <c r="C131" s="62"/>
      <c r="D131" s="80"/>
      <c r="E131" s="80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</row>
    <row r="132" spans="1:51" x14ac:dyDescent="0.2">
      <c r="A132" s="62"/>
      <c r="B132" s="62"/>
      <c r="C132" s="62"/>
      <c r="D132" s="80"/>
      <c r="E132" s="80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</row>
    <row r="133" spans="1:51" x14ac:dyDescent="0.2">
      <c r="A133" s="62"/>
      <c r="B133" s="62"/>
      <c r="C133" s="62"/>
      <c r="D133" s="80"/>
      <c r="E133" s="80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</row>
    <row r="134" spans="1:51" x14ac:dyDescent="0.2">
      <c r="A134" s="62"/>
      <c r="B134" s="62"/>
      <c r="C134" s="62"/>
      <c r="D134" s="80"/>
      <c r="E134" s="80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</row>
    <row r="135" spans="1:51" x14ac:dyDescent="0.2">
      <c r="A135" s="62"/>
      <c r="B135" s="62"/>
      <c r="C135" s="62"/>
      <c r="D135" s="80"/>
      <c r="E135" s="80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</row>
    <row r="136" spans="1:51" x14ac:dyDescent="0.2">
      <c r="A136" s="62"/>
      <c r="B136" s="62"/>
      <c r="C136" s="62"/>
      <c r="D136" s="80"/>
      <c r="E136" s="80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</row>
    <row r="137" spans="1:51" x14ac:dyDescent="0.2">
      <c r="A137" s="62"/>
      <c r="B137" s="62"/>
      <c r="C137" s="62"/>
      <c r="D137" s="80"/>
      <c r="E137" s="80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</row>
    <row r="138" spans="1:51" x14ac:dyDescent="0.2">
      <c r="A138" s="62"/>
      <c r="B138" s="62"/>
      <c r="C138" s="62"/>
      <c r="D138" s="80"/>
      <c r="E138" s="80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</row>
    <row r="139" spans="1:51" x14ac:dyDescent="0.2">
      <c r="A139" s="62"/>
      <c r="B139" s="62"/>
      <c r="C139" s="62"/>
      <c r="D139" s="80"/>
      <c r="E139" s="80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</row>
    <row r="140" spans="1:51" x14ac:dyDescent="0.2">
      <c r="A140" s="62"/>
      <c r="B140" s="62"/>
      <c r="C140" s="62"/>
      <c r="D140" s="80"/>
      <c r="E140" s="80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</row>
    <row r="141" spans="1:51" x14ac:dyDescent="0.2">
      <c r="A141" s="62"/>
      <c r="B141" s="62"/>
      <c r="C141" s="62"/>
      <c r="D141" s="80"/>
      <c r="E141" s="80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</row>
    <row r="142" spans="1:51" x14ac:dyDescent="0.2">
      <c r="A142" s="62"/>
      <c r="B142" s="62"/>
      <c r="C142" s="62"/>
      <c r="D142" s="80"/>
      <c r="E142" s="80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</row>
    <row r="143" spans="1:51" x14ac:dyDescent="0.2">
      <c r="A143" s="62"/>
      <c r="B143" s="62"/>
      <c r="C143" s="62"/>
      <c r="D143" s="80"/>
      <c r="E143" s="80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</row>
    <row r="144" spans="1:51" x14ac:dyDescent="0.2">
      <c r="A144" s="62"/>
      <c r="B144" s="62"/>
      <c r="C144" s="62"/>
      <c r="D144" s="80"/>
      <c r="E144" s="80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</row>
    <row r="145" spans="1:51" x14ac:dyDescent="0.2">
      <c r="A145" s="62"/>
      <c r="B145" s="62"/>
      <c r="C145" s="62"/>
      <c r="D145" s="80"/>
      <c r="E145" s="80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</row>
    <row r="146" spans="1:51" x14ac:dyDescent="0.2">
      <c r="A146" s="62"/>
      <c r="B146" s="62"/>
      <c r="C146" s="62"/>
      <c r="D146" s="80"/>
      <c r="E146" s="80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</row>
    <row r="147" spans="1:51" x14ac:dyDescent="0.2">
      <c r="A147" s="62"/>
      <c r="B147" s="62"/>
      <c r="C147" s="62"/>
      <c r="D147" s="80"/>
      <c r="E147" s="80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</row>
    <row r="148" spans="1:51" x14ac:dyDescent="0.2">
      <c r="A148" s="62"/>
      <c r="B148" s="62"/>
      <c r="C148" s="62"/>
      <c r="D148" s="80"/>
      <c r="E148" s="80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</row>
    <row r="149" spans="1:51" x14ac:dyDescent="0.2">
      <c r="A149" s="62"/>
      <c r="B149" s="62"/>
      <c r="C149" s="62"/>
      <c r="D149" s="80"/>
      <c r="E149" s="80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</row>
    <row r="150" spans="1:51" x14ac:dyDescent="0.2">
      <c r="A150" s="62"/>
      <c r="B150" s="62"/>
      <c r="C150" s="62"/>
      <c r="D150" s="80"/>
      <c r="E150" s="80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</row>
    <row r="151" spans="1:51" x14ac:dyDescent="0.2">
      <c r="A151" s="62"/>
      <c r="B151" s="62"/>
      <c r="C151" s="62"/>
      <c r="D151" s="80"/>
      <c r="E151" s="80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</row>
    <row r="152" spans="1:51" x14ac:dyDescent="0.2">
      <c r="A152" s="62"/>
      <c r="B152" s="62"/>
      <c r="C152" s="62"/>
      <c r="D152" s="80"/>
      <c r="E152" s="80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</row>
    <row r="153" spans="1:51" x14ac:dyDescent="0.2">
      <c r="A153" s="62"/>
      <c r="B153" s="62"/>
      <c r="C153" s="62"/>
      <c r="D153" s="80"/>
      <c r="E153" s="80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</row>
    <row r="154" spans="1:51" x14ac:dyDescent="0.2">
      <c r="A154" s="62"/>
      <c r="B154" s="62"/>
      <c r="C154" s="62"/>
      <c r="D154" s="80"/>
      <c r="E154" s="80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</row>
    <row r="155" spans="1:51" x14ac:dyDescent="0.2">
      <c r="A155" s="62"/>
      <c r="B155" s="62"/>
      <c r="C155" s="62"/>
      <c r="D155" s="80"/>
      <c r="E155" s="80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</row>
    <row r="156" spans="1:51" x14ac:dyDescent="0.2">
      <c r="A156" s="62"/>
      <c r="B156" s="62"/>
      <c r="C156" s="62"/>
      <c r="D156" s="80"/>
      <c r="E156" s="80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</row>
    <row r="157" spans="1:51" x14ac:dyDescent="0.2">
      <c r="A157" s="62"/>
      <c r="B157" s="62"/>
      <c r="C157" s="62"/>
      <c r="D157" s="80"/>
      <c r="E157" s="80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</row>
    <row r="158" spans="1:51" x14ac:dyDescent="0.2">
      <c r="A158" s="62"/>
      <c r="B158" s="62"/>
      <c r="C158" s="62"/>
      <c r="D158" s="80"/>
      <c r="E158" s="80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</row>
    <row r="159" spans="1:51" x14ac:dyDescent="0.2">
      <c r="A159" s="62"/>
      <c r="B159" s="62"/>
      <c r="C159" s="62"/>
      <c r="D159" s="80"/>
      <c r="E159" s="80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</row>
    <row r="160" spans="1:51" x14ac:dyDescent="0.2">
      <c r="A160" s="62"/>
      <c r="B160" s="62"/>
      <c r="C160" s="62"/>
      <c r="D160" s="80"/>
      <c r="E160" s="80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</row>
    <row r="161" spans="1:51" x14ac:dyDescent="0.2">
      <c r="A161" s="62"/>
      <c r="B161" s="62"/>
      <c r="C161" s="62"/>
      <c r="D161" s="80"/>
      <c r="E161" s="80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</row>
    <row r="162" spans="1:51" x14ac:dyDescent="0.2">
      <c r="A162" s="62"/>
      <c r="B162" s="62"/>
      <c r="C162" s="62"/>
      <c r="D162" s="80"/>
      <c r="E162" s="80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</row>
    <row r="163" spans="1:51" x14ac:dyDescent="0.2">
      <c r="A163" s="62"/>
      <c r="B163" s="62"/>
      <c r="C163" s="62"/>
      <c r="D163" s="80"/>
      <c r="E163" s="80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</row>
    <row r="164" spans="1:51" x14ac:dyDescent="0.2">
      <c r="A164" s="62"/>
      <c r="B164" s="62"/>
      <c r="C164" s="62"/>
      <c r="D164" s="80"/>
      <c r="E164" s="80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</row>
    <row r="165" spans="1:51" x14ac:dyDescent="0.2">
      <c r="A165" s="62"/>
      <c r="B165" s="62"/>
      <c r="C165" s="62"/>
      <c r="D165" s="80"/>
      <c r="E165" s="80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</row>
    <row r="166" spans="1:51" x14ac:dyDescent="0.2">
      <c r="A166" s="62"/>
      <c r="B166" s="62"/>
      <c r="C166" s="62"/>
      <c r="D166" s="80"/>
      <c r="E166" s="80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</row>
    <row r="167" spans="1:51" x14ac:dyDescent="0.2">
      <c r="A167" s="62"/>
      <c r="B167" s="62"/>
      <c r="C167" s="62"/>
      <c r="D167" s="80"/>
      <c r="E167" s="80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</row>
    <row r="168" spans="1:51" x14ac:dyDescent="0.2">
      <c r="A168" s="62"/>
      <c r="B168" s="62"/>
      <c r="C168" s="62"/>
      <c r="D168" s="80"/>
      <c r="E168" s="80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</row>
    <row r="169" spans="1:51" x14ac:dyDescent="0.2">
      <c r="A169" s="62"/>
      <c r="B169" s="62"/>
      <c r="C169" s="62"/>
      <c r="D169" s="80"/>
      <c r="E169" s="80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</row>
    <row r="170" spans="1:51" x14ac:dyDescent="0.2">
      <c r="A170" s="62"/>
      <c r="B170" s="62"/>
      <c r="C170" s="62"/>
      <c r="D170" s="80"/>
      <c r="E170" s="80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</row>
    <row r="171" spans="1:51" x14ac:dyDescent="0.2">
      <c r="A171" s="62"/>
      <c r="B171" s="62"/>
      <c r="C171" s="62"/>
      <c r="D171" s="80"/>
      <c r="E171" s="80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</row>
    <row r="172" spans="1:51" x14ac:dyDescent="0.2">
      <c r="A172" s="62"/>
      <c r="B172" s="62"/>
      <c r="C172" s="62"/>
      <c r="D172" s="80"/>
      <c r="E172" s="80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</row>
    <row r="173" spans="1:51" x14ac:dyDescent="0.2">
      <c r="A173" s="62"/>
      <c r="B173" s="62"/>
      <c r="C173" s="62"/>
      <c r="D173" s="80"/>
      <c r="E173" s="80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</row>
    <row r="174" spans="1:51" x14ac:dyDescent="0.2">
      <c r="A174" s="62"/>
      <c r="B174" s="62"/>
      <c r="C174" s="62"/>
      <c r="D174" s="80"/>
      <c r="E174" s="80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</row>
    <row r="175" spans="1:51" x14ac:dyDescent="0.2">
      <c r="A175" s="62"/>
      <c r="B175" s="62"/>
      <c r="C175" s="62"/>
      <c r="D175" s="80"/>
      <c r="E175" s="80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</row>
    <row r="176" spans="1:51" x14ac:dyDescent="0.2">
      <c r="A176" s="62"/>
      <c r="B176" s="62"/>
      <c r="C176" s="62"/>
      <c r="D176" s="80"/>
      <c r="E176" s="80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</row>
    <row r="177" spans="1:51" x14ac:dyDescent="0.2">
      <c r="A177" s="62"/>
      <c r="B177" s="62"/>
      <c r="C177" s="62"/>
      <c r="D177" s="80"/>
      <c r="E177" s="80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</row>
    <row r="178" spans="1:51" x14ac:dyDescent="0.2">
      <c r="A178" s="62"/>
      <c r="B178" s="62"/>
      <c r="C178" s="62"/>
      <c r="D178" s="80"/>
      <c r="E178" s="80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</row>
    <row r="179" spans="1:51" x14ac:dyDescent="0.2">
      <c r="A179" s="62"/>
      <c r="B179" s="62"/>
      <c r="C179" s="62"/>
      <c r="D179" s="80"/>
      <c r="E179" s="80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</row>
    <row r="180" spans="1:51" x14ac:dyDescent="0.2">
      <c r="A180" s="62"/>
      <c r="B180" s="62"/>
      <c r="C180" s="62"/>
      <c r="D180" s="80"/>
      <c r="E180" s="80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</row>
    <row r="181" spans="1:51" x14ac:dyDescent="0.2">
      <c r="A181" s="62"/>
      <c r="B181" s="62"/>
      <c r="C181" s="62"/>
      <c r="D181" s="80"/>
      <c r="E181" s="80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</row>
    <row r="182" spans="1:51" x14ac:dyDescent="0.2">
      <c r="A182" s="62"/>
      <c r="B182" s="62"/>
      <c r="C182" s="62"/>
      <c r="D182" s="80"/>
      <c r="E182" s="80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</row>
    <row r="183" spans="1:51" x14ac:dyDescent="0.2">
      <c r="A183" s="62"/>
      <c r="B183" s="62"/>
      <c r="C183" s="62"/>
      <c r="D183" s="80"/>
      <c r="E183" s="80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</row>
    <row r="184" spans="1:51" x14ac:dyDescent="0.2">
      <c r="A184" s="62"/>
      <c r="B184" s="62"/>
      <c r="C184" s="62"/>
      <c r="D184" s="80"/>
      <c r="E184" s="80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</row>
    <row r="185" spans="1:51" x14ac:dyDescent="0.2">
      <c r="A185" s="62"/>
      <c r="B185" s="62"/>
      <c r="C185" s="62"/>
      <c r="D185" s="80"/>
      <c r="E185" s="80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</row>
    <row r="186" spans="1:51" x14ac:dyDescent="0.2">
      <c r="A186" s="62"/>
      <c r="B186" s="62"/>
      <c r="C186" s="62"/>
      <c r="D186" s="80"/>
      <c r="E186" s="80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</row>
    <row r="187" spans="1:51" x14ac:dyDescent="0.2">
      <c r="A187" s="62"/>
      <c r="B187" s="62"/>
      <c r="C187" s="62"/>
      <c r="D187" s="80"/>
      <c r="E187" s="80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</row>
    <row r="188" spans="1:51" x14ac:dyDescent="0.2">
      <c r="A188" s="62"/>
      <c r="B188" s="62"/>
      <c r="C188" s="62"/>
      <c r="D188" s="80"/>
      <c r="E188" s="80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</row>
    <row r="189" spans="1:51" x14ac:dyDescent="0.2">
      <c r="A189" s="62"/>
      <c r="B189" s="62"/>
      <c r="C189" s="62"/>
      <c r="D189" s="80"/>
      <c r="E189" s="80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</row>
    <row r="190" spans="1:51" x14ac:dyDescent="0.2">
      <c r="A190" s="62"/>
      <c r="B190" s="62"/>
      <c r="C190" s="62"/>
      <c r="D190" s="80"/>
      <c r="E190" s="80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</row>
    <row r="191" spans="1:51" x14ac:dyDescent="0.2">
      <c r="A191" s="62"/>
      <c r="B191" s="62"/>
      <c r="C191" s="62"/>
      <c r="D191" s="80"/>
      <c r="E191" s="80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</row>
    <row r="192" spans="1:51" x14ac:dyDescent="0.2">
      <c r="A192" s="62"/>
      <c r="B192" s="62"/>
      <c r="C192" s="62"/>
      <c r="D192" s="80"/>
      <c r="E192" s="80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</row>
    <row r="193" spans="1:51" x14ac:dyDescent="0.2">
      <c r="A193" s="62"/>
      <c r="B193" s="62"/>
      <c r="C193" s="62"/>
      <c r="D193" s="80"/>
      <c r="E193" s="80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</row>
    <row r="194" spans="1:51" x14ac:dyDescent="0.2">
      <c r="A194" s="62"/>
      <c r="B194" s="62"/>
      <c r="C194" s="62"/>
      <c r="D194" s="80"/>
      <c r="E194" s="80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</row>
    <row r="195" spans="1:51" x14ac:dyDescent="0.2">
      <c r="A195" s="62"/>
      <c r="B195" s="62"/>
      <c r="C195" s="62"/>
      <c r="D195" s="80"/>
      <c r="E195" s="80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</row>
    <row r="196" spans="1:51" x14ac:dyDescent="0.2">
      <c r="A196" s="62"/>
      <c r="B196" s="62"/>
      <c r="C196" s="62"/>
      <c r="D196" s="80"/>
      <c r="E196" s="80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</row>
    <row r="197" spans="1:51" x14ac:dyDescent="0.2">
      <c r="A197" s="62"/>
      <c r="B197" s="62"/>
      <c r="C197" s="62"/>
      <c r="D197" s="80"/>
      <c r="E197" s="80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</row>
    <row r="198" spans="1:51" x14ac:dyDescent="0.2">
      <c r="A198" s="62"/>
      <c r="B198" s="62"/>
      <c r="C198" s="62"/>
      <c r="D198" s="80"/>
      <c r="E198" s="80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</row>
    <row r="199" spans="1:51" x14ac:dyDescent="0.2">
      <c r="A199" s="62"/>
      <c r="B199" s="62"/>
      <c r="C199" s="62"/>
      <c r="D199" s="80"/>
      <c r="E199" s="80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</row>
    <row r="200" spans="1:51" x14ac:dyDescent="0.2">
      <c r="A200" s="62"/>
      <c r="B200" s="62"/>
      <c r="C200" s="62"/>
      <c r="D200" s="80"/>
      <c r="E200" s="80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</row>
    <row r="201" spans="1:51" x14ac:dyDescent="0.2">
      <c r="A201" s="62"/>
      <c r="B201" s="62"/>
      <c r="C201" s="62"/>
      <c r="D201" s="80"/>
      <c r="E201" s="80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</row>
    <row r="202" spans="1:51" x14ac:dyDescent="0.2">
      <c r="A202" s="62"/>
      <c r="B202" s="62"/>
      <c r="C202" s="62"/>
      <c r="D202" s="80"/>
      <c r="E202" s="80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</row>
    <row r="203" spans="1:51" x14ac:dyDescent="0.2">
      <c r="A203" s="62"/>
      <c r="B203" s="62"/>
      <c r="C203" s="62"/>
      <c r="D203" s="80"/>
      <c r="E203" s="80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</row>
    <row r="204" spans="1:51" x14ac:dyDescent="0.2">
      <c r="A204" s="62"/>
      <c r="B204" s="62"/>
      <c r="C204" s="62"/>
      <c r="D204" s="80"/>
      <c r="E204" s="80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</row>
    <row r="205" spans="1:51" x14ac:dyDescent="0.2">
      <c r="A205" s="62"/>
      <c r="B205" s="62"/>
      <c r="C205" s="62"/>
      <c r="D205" s="80"/>
      <c r="E205" s="80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</row>
    <row r="206" spans="1:51" x14ac:dyDescent="0.2">
      <c r="A206" s="62"/>
      <c r="B206" s="62"/>
      <c r="C206" s="62"/>
      <c r="D206" s="80"/>
      <c r="E206" s="80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</row>
    <row r="207" spans="1:51" x14ac:dyDescent="0.2">
      <c r="A207" s="62"/>
      <c r="B207" s="62"/>
      <c r="C207" s="62"/>
      <c r="D207" s="80"/>
      <c r="E207" s="80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</row>
    <row r="208" spans="1:51" x14ac:dyDescent="0.2">
      <c r="A208" s="62"/>
      <c r="B208" s="62"/>
      <c r="C208" s="62"/>
      <c r="D208" s="80"/>
      <c r="E208" s="80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</row>
    <row r="209" spans="1:51" x14ac:dyDescent="0.2">
      <c r="A209" s="62"/>
      <c r="B209" s="62"/>
      <c r="C209" s="62"/>
      <c r="D209" s="80"/>
      <c r="E209" s="80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</row>
    <row r="210" spans="1:51" x14ac:dyDescent="0.2">
      <c r="A210" s="62"/>
      <c r="B210" s="62"/>
      <c r="C210" s="62"/>
      <c r="D210" s="80"/>
      <c r="E210" s="80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</row>
    <row r="211" spans="1:51" x14ac:dyDescent="0.2">
      <c r="A211" s="62"/>
      <c r="B211" s="62"/>
      <c r="C211" s="62"/>
      <c r="D211" s="80"/>
      <c r="E211" s="80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</row>
    <row r="212" spans="1:51" x14ac:dyDescent="0.2">
      <c r="A212" s="62"/>
      <c r="B212" s="62"/>
      <c r="C212" s="62"/>
      <c r="D212" s="80"/>
      <c r="E212" s="80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2"/>
      <c r="AV212" s="62"/>
      <c r="AW212" s="62"/>
      <c r="AX212" s="62"/>
      <c r="AY212" s="62"/>
    </row>
    <row r="213" spans="1:51" x14ac:dyDescent="0.2">
      <c r="A213" s="62"/>
      <c r="B213" s="62"/>
      <c r="C213" s="62"/>
      <c r="D213" s="80"/>
      <c r="E213" s="80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2"/>
      <c r="AV213" s="62"/>
      <c r="AW213" s="62"/>
      <c r="AX213" s="62"/>
      <c r="AY213" s="62"/>
    </row>
    <row r="214" spans="1:51" x14ac:dyDescent="0.2">
      <c r="A214" s="62"/>
      <c r="B214" s="62"/>
      <c r="C214" s="62"/>
      <c r="D214" s="80"/>
      <c r="E214" s="80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</row>
    <row r="215" spans="1:51" x14ac:dyDescent="0.2">
      <c r="A215" s="62"/>
      <c r="B215" s="62"/>
      <c r="C215" s="62"/>
      <c r="D215" s="80"/>
      <c r="E215" s="80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</row>
    <row r="216" spans="1:51" x14ac:dyDescent="0.2">
      <c r="A216" s="62"/>
      <c r="B216" s="62"/>
      <c r="C216" s="62"/>
      <c r="D216" s="80"/>
      <c r="E216" s="80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</row>
    <row r="217" spans="1:51" x14ac:dyDescent="0.2">
      <c r="A217" s="62"/>
      <c r="B217" s="62"/>
      <c r="C217" s="62"/>
      <c r="D217" s="80"/>
      <c r="E217" s="80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</row>
    <row r="218" spans="1:51" x14ac:dyDescent="0.2">
      <c r="A218" s="62"/>
      <c r="B218" s="62"/>
      <c r="C218" s="62"/>
      <c r="D218" s="80"/>
      <c r="E218" s="80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</row>
    <row r="219" spans="1:51" x14ac:dyDescent="0.2">
      <c r="A219" s="62"/>
      <c r="B219" s="62"/>
      <c r="C219" s="62"/>
      <c r="D219" s="80"/>
      <c r="E219" s="80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</row>
    <row r="220" spans="1:51" x14ac:dyDescent="0.2">
      <c r="A220" s="62"/>
      <c r="B220" s="62"/>
      <c r="C220" s="62"/>
      <c r="D220" s="80"/>
      <c r="E220" s="80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2"/>
      <c r="AV220" s="62"/>
      <c r="AW220" s="62"/>
      <c r="AX220" s="62"/>
      <c r="AY220" s="62"/>
    </row>
    <row r="221" spans="1:51" x14ac:dyDescent="0.2">
      <c r="A221" s="62"/>
      <c r="B221" s="62"/>
      <c r="C221" s="62"/>
      <c r="D221" s="80"/>
      <c r="E221" s="80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2"/>
      <c r="AV221" s="62"/>
      <c r="AW221" s="62"/>
      <c r="AX221" s="62"/>
      <c r="AY221" s="62"/>
    </row>
    <row r="222" spans="1:51" x14ac:dyDescent="0.2">
      <c r="A222" s="62"/>
      <c r="B222" s="62"/>
      <c r="C222" s="62"/>
      <c r="D222" s="80"/>
      <c r="E222" s="80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</row>
    <row r="223" spans="1:51" x14ac:dyDescent="0.2">
      <c r="A223" s="62"/>
      <c r="B223" s="62"/>
      <c r="C223" s="62"/>
      <c r="D223" s="80"/>
      <c r="E223" s="80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2"/>
      <c r="AV223" s="62"/>
      <c r="AW223" s="62"/>
      <c r="AX223" s="62"/>
      <c r="AY223" s="62"/>
    </row>
    <row r="224" spans="1:51" x14ac:dyDescent="0.2">
      <c r="A224" s="62"/>
      <c r="B224" s="62"/>
      <c r="C224" s="62"/>
      <c r="D224" s="80"/>
      <c r="E224" s="80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</row>
    <row r="225" spans="1:51" x14ac:dyDescent="0.2">
      <c r="A225" s="62"/>
      <c r="B225" s="62"/>
      <c r="C225" s="62"/>
      <c r="D225" s="80"/>
      <c r="E225" s="80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</row>
    <row r="226" spans="1:51" x14ac:dyDescent="0.2">
      <c r="A226" s="62"/>
      <c r="B226" s="62"/>
      <c r="C226" s="62"/>
      <c r="D226" s="80"/>
      <c r="E226" s="80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</row>
    <row r="227" spans="1:51" x14ac:dyDescent="0.2">
      <c r="A227" s="62"/>
      <c r="B227" s="62"/>
      <c r="C227" s="62"/>
      <c r="D227" s="80"/>
      <c r="E227" s="80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</row>
    <row r="228" spans="1:51" x14ac:dyDescent="0.2">
      <c r="A228" s="62"/>
      <c r="B228" s="62"/>
      <c r="C228" s="62"/>
      <c r="D228" s="80"/>
      <c r="E228" s="80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</row>
    <row r="229" spans="1:51" x14ac:dyDescent="0.2">
      <c r="D229" s="45"/>
      <c r="E229" s="45"/>
    </row>
    <row r="230" spans="1:51" x14ac:dyDescent="0.2">
      <c r="D230" s="45"/>
      <c r="E230" s="45"/>
    </row>
    <row r="231" spans="1:51" x14ac:dyDescent="0.2">
      <c r="D231" s="45"/>
      <c r="E231" s="45"/>
    </row>
    <row r="232" spans="1:51" x14ac:dyDescent="0.2">
      <c r="D232" s="45"/>
      <c r="E232" s="45"/>
    </row>
    <row r="233" spans="1:51" x14ac:dyDescent="0.2">
      <c r="D233" s="45"/>
      <c r="E233" s="45"/>
    </row>
    <row r="234" spans="1:51" x14ac:dyDescent="0.2">
      <c r="D234" s="45"/>
      <c r="E234" s="45"/>
    </row>
    <row r="235" spans="1:51" x14ac:dyDescent="0.2">
      <c r="D235" s="45"/>
      <c r="E235" s="45"/>
    </row>
    <row r="236" spans="1:51" x14ac:dyDescent="0.2">
      <c r="D236" s="45"/>
      <c r="E236" s="45"/>
    </row>
    <row r="237" spans="1:51" x14ac:dyDescent="0.2">
      <c r="D237" s="45"/>
      <c r="E237" s="45"/>
    </row>
    <row r="238" spans="1:51" x14ac:dyDescent="0.2">
      <c r="D238" s="45"/>
      <c r="E238" s="45"/>
    </row>
    <row r="239" spans="1:51" x14ac:dyDescent="0.2">
      <c r="D239" s="45"/>
      <c r="E239" s="45"/>
    </row>
    <row r="240" spans="1:51" x14ac:dyDescent="0.2">
      <c r="D240" s="45"/>
      <c r="E240" s="45"/>
    </row>
    <row r="241" spans="4:5" x14ac:dyDescent="0.2">
      <c r="D241" s="45"/>
      <c r="E241" s="45"/>
    </row>
    <row r="242" spans="4:5" x14ac:dyDescent="0.2">
      <c r="D242" s="45"/>
      <c r="E242" s="45"/>
    </row>
    <row r="243" spans="4:5" x14ac:dyDescent="0.2">
      <c r="D243" s="45"/>
      <c r="E243" s="45"/>
    </row>
    <row r="244" spans="4:5" x14ac:dyDescent="0.2">
      <c r="D244" s="45"/>
      <c r="E244" s="45"/>
    </row>
    <row r="245" spans="4:5" x14ac:dyDescent="0.2">
      <c r="D245" s="45"/>
      <c r="E245" s="45"/>
    </row>
    <row r="246" spans="4:5" x14ac:dyDescent="0.2">
      <c r="D246" s="45"/>
      <c r="E246" s="45"/>
    </row>
    <row r="247" spans="4:5" x14ac:dyDescent="0.2">
      <c r="D247" s="45"/>
      <c r="E247" s="45"/>
    </row>
    <row r="248" spans="4:5" x14ac:dyDescent="0.2">
      <c r="D248" s="45"/>
      <c r="E248" s="45"/>
    </row>
    <row r="249" spans="4:5" x14ac:dyDescent="0.2">
      <c r="D249" s="45"/>
      <c r="E249" s="45"/>
    </row>
    <row r="250" spans="4:5" x14ac:dyDescent="0.2">
      <c r="D250" s="45"/>
      <c r="E250" s="45"/>
    </row>
    <row r="251" spans="4:5" x14ac:dyDescent="0.2">
      <c r="D251" s="45"/>
      <c r="E251" s="45"/>
    </row>
    <row r="252" spans="4:5" x14ac:dyDescent="0.2">
      <c r="D252" s="45"/>
      <c r="E252" s="45"/>
    </row>
    <row r="253" spans="4:5" x14ac:dyDescent="0.2">
      <c r="D253" s="45"/>
      <c r="E253" s="45"/>
    </row>
    <row r="254" spans="4:5" x14ac:dyDescent="0.2">
      <c r="D254" s="45"/>
      <c r="E254" s="45"/>
    </row>
    <row r="255" spans="4:5" x14ac:dyDescent="0.2">
      <c r="D255" s="45"/>
      <c r="E255" s="45"/>
    </row>
    <row r="256" spans="4:5" x14ac:dyDescent="0.2">
      <c r="D256" s="45"/>
      <c r="E256" s="45"/>
    </row>
    <row r="257" spans="4:5" x14ac:dyDescent="0.2">
      <c r="D257" s="45"/>
      <c r="E257" s="45"/>
    </row>
    <row r="258" spans="4:5" x14ac:dyDescent="0.2">
      <c r="D258" s="45"/>
      <c r="E258" s="45"/>
    </row>
    <row r="259" spans="4:5" x14ac:dyDescent="0.2">
      <c r="D259" s="45"/>
      <c r="E259" s="45"/>
    </row>
    <row r="260" spans="4:5" x14ac:dyDescent="0.2">
      <c r="D260" s="45"/>
      <c r="E260" s="45"/>
    </row>
    <row r="261" spans="4:5" x14ac:dyDescent="0.2">
      <c r="D261" s="45"/>
      <c r="E261" s="45"/>
    </row>
    <row r="262" spans="4:5" x14ac:dyDescent="0.2">
      <c r="D262" s="45"/>
      <c r="E262" s="45"/>
    </row>
    <row r="263" spans="4:5" x14ac:dyDescent="0.2">
      <c r="D263" s="45"/>
      <c r="E263" s="45"/>
    </row>
    <row r="264" spans="4:5" x14ac:dyDescent="0.2">
      <c r="D264" s="45"/>
      <c r="E264" s="45"/>
    </row>
    <row r="265" spans="4:5" x14ac:dyDescent="0.2">
      <c r="D265" s="45"/>
      <c r="E265" s="45"/>
    </row>
    <row r="266" spans="4:5" x14ac:dyDescent="0.2">
      <c r="D266" s="45"/>
      <c r="E266" s="45"/>
    </row>
    <row r="267" spans="4:5" x14ac:dyDescent="0.2">
      <c r="D267" s="45"/>
      <c r="E267" s="45"/>
    </row>
    <row r="268" spans="4:5" x14ac:dyDescent="0.2">
      <c r="D268" s="45"/>
      <c r="E268" s="45"/>
    </row>
    <row r="269" spans="4:5" x14ac:dyDescent="0.2">
      <c r="D269" s="45"/>
      <c r="E269" s="45"/>
    </row>
    <row r="270" spans="4:5" x14ac:dyDescent="0.2">
      <c r="D270" s="45"/>
      <c r="E270" s="45"/>
    </row>
    <row r="271" spans="4:5" x14ac:dyDescent="0.2">
      <c r="D271" s="45"/>
      <c r="E271" s="45"/>
    </row>
    <row r="272" spans="4:5" x14ac:dyDescent="0.2">
      <c r="D272" s="45"/>
      <c r="E272" s="45"/>
    </row>
    <row r="273" spans="4:5" x14ac:dyDescent="0.2">
      <c r="D273" s="45"/>
      <c r="E273" s="45"/>
    </row>
    <row r="274" spans="4:5" x14ac:dyDescent="0.2">
      <c r="D274" s="45"/>
      <c r="E274" s="45"/>
    </row>
    <row r="275" spans="4:5" x14ac:dyDescent="0.2">
      <c r="D275" s="45"/>
      <c r="E275" s="45"/>
    </row>
    <row r="276" spans="4:5" x14ac:dyDescent="0.2">
      <c r="D276" s="45"/>
      <c r="E276" s="45"/>
    </row>
    <row r="277" spans="4:5" x14ac:dyDescent="0.2">
      <c r="D277" s="45"/>
      <c r="E277" s="45"/>
    </row>
    <row r="278" spans="4:5" x14ac:dyDescent="0.2">
      <c r="D278" s="45"/>
      <c r="E278" s="45"/>
    </row>
    <row r="279" spans="4:5" x14ac:dyDescent="0.2">
      <c r="D279" s="45"/>
      <c r="E279" s="45"/>
    </row>
    <row r="280" spans="4:5" x14ac:dyDescent="0.2">
      <c r="D280" s="45"/>
      <c r="E280" s="45"/>
    </row>
    <row r="281" spans="4:5" x14ac:dyDescent="0.2">
      <c r="D281" s="45"/>
      <c r="E281" s="45"/>
    </row>
    <row r="282" spans="4:5" x14ac:dyDescent="0.2">
      <c r="D282" s="45"/>
      <c r="E282" s="45"/>
    </row>
    <row r="283" spans="4:5" x14ac:dyDescent="0.2">
      <c r="D283" s="45"/>
      <c r="E283" s="45"/>
    </row>
    <row r="284" spans="4:5" x14ac:dyDescent="0.2">
      <c r="D284" s="45"/>
      <c r="E284" s="45"/>
    </row>
    <row r="285" spans="4:5" x14ac:dyDescent="0.2">
      <c r="D285" s="45"/>
      <c r="E285" s="45"/>
    </row>
    <row r="286" spans="4:5" x14ac:dyDescent="0.2">
      <c r="D286" s="45"/>
      <c r="E286" s="45"/>
    </row>
    <row r="287" spans="4:5" x14ac:dyDescent="0.2">
      <c r="D287" s="45"/>
      <c r="E287" s="45"/>
    </row>
    <row r="288" spans="4:5" x14ac:dyDescent="0.2">
      <c r="D288" s="45"/>
      <c r="E288" s="45"/>
    </row>
    <row r="289" spans="4:5" x14ac:dyDescent="0.2">
      <c r="D289" s="45"/>
      <c r="E289" s="45"/>
    </row>
    <row r="290" spans="4:5" x14ac:dyDescent="0.2">
      <c r="D290" s="45"/>
      <c r="E290" s="45"/>
    </row>
    <row r="291" spans="4:5" x14ac:dyDescent="0.2">
      <c r="D291" s="45"/>
      <c r="E291" s="45"/>
    </row>
    <row r="292" spans="4:5" x14ac:dyDescent="0.2">
      <c r="D292" s="45"/>
      <c r="E292" s="45"/>
    </row>
    <row r="293" spans="4:5" x14ac:dyDescent="0.2">
      <c r="D293" s="45"/>
      <c r="E293" s="45"/>
    </row>
    <row r="294" spans="4:5" x14ac:dyDescent="0.2">
      <c r="D294" s="45"/>
      <c r="E294" s="45"/>
    </row>
    <row r="295" spans="4:5" x14ac:dyDescent="0.2">
      <c r="D295" s="45"/>
      <c r="E295" s="45"/>
    </row>
    <row r="296" spans="4:5" x14ac:dyDescent="0.2">
      <c r="D296" s="45"/>
      <c r="E296" s="45"/>
    </row>
    <row r="297" spans="4:5" x14ac:dyDescent="0.2">
      <c r="D297" s="45"/>
      <c r="E297" s="45"/>
    </row>
    <row r="298" spans="4:5" x14ac:dyDescent="0.2">
      <c r="D298" s="45"/>
      <c r="E298" s="45"/>
    </row>
    <row r="299" spans="4:5" x14ac:dyDescent="0.2">
      <c r="D299" s="45"/>
      <c r="E299" s="45"/>
    </row>
    <row r="300" spans="4:5" x14ac:dyDescent="0.2">
      <c r="D300" s="45"/>
      <c r="E300" s="45"/>
    </row>
    <row r="301" spans="4:5" x14ac:dyDescent="0.2">
      <c r="D301" s="45"/>
      <c r="E301" s="45"/>
    </row>
    <row r="302" spans="4:5" x14ac:dyDescent="0.2">
      <c r="D302" s="45"/>
      <c r="E302" s="45"/>
    </row>
    <row r="303" spans="4:5" x14ac:dyDescent="0.2">
      <c r="D303" s="45"/>
      <c r="E303" s="45"/>
    </row>
    <row r="304" spans="4:5" x14ac:dyDescent="0.2">
      <c r="D304" s="45"/>
      <c r="E304" s="45"/>
    </row>
    <row r="305" spans="4:5" x14ac:dyDescent="0.2">
      <c r="D305" s="45"/>
      <c r="E305" s="45"/>
    </row>
    <row r="306" spans="4:5" x14ac:dyDescent="0.2">
      <c r="D306" s="45"/>
      <c r="E306" s="45"/>
    </row>
    <row r="307" spans="4:5" x14ac:dyDescent="0.2">
      <c r="D307" s="45"/>
      <c r="E307" s="45"/>
    </row>
    <row r="308" spans="4:5" x14ac:dyDescent="0.2">
      <c r="D308" s="45"/>
      <c r="E308" s="45"/>
    </row>
    <row r="309" spans="4:5" x14ac:dyDescent="0.2">
      <c r="D309" s="45"/>
      <c r="E309" s="45"/>
    </row>
    <row r="310" spans="4:5" x14ac:dyDescent="0.2">
      <c r="D310" s="45"/>
      <c r="E310" s="45"/>
    </row>
    <row r="311" spans="4:5" x14ac:dyDescent="0.2">
      <c r="D311" s="45"/>
      <c r="E311" s="45"/>
    </row>
    <row r="312" spans="4:5" x14ac:dyDescent="0.2">
      <c r="D312" s="45"/>
      <c r="E312" s="45"/>
    </row>
    <row r="313" spans="4:5" x14ac:dyDescent="0.2">
      <c r="D313" s="45"/>
      <c r="E313" s="45"/>
    </row>
    <row r="314" spans="4:5" x14ac:dyDescent="0.2">
      <c r="D314" s="45"/>
      <c r="E314" s="45"/>
    </row>
    <row r="315" spans="4:5" x14ac:dyDescent="0.2">
      <c r="D315" s="45"/>
      <c r="E315" s="45"/>
    </row>
    <row r="316" spans="4:5" x14ac:dyDescent="0.2">
      <c r="D316" s="45"/>
      <c r="E316" s="45"/>
    </row>
    <row r="317" spans="4:5" x14ac:dyDescent="0.2">
      <c r="D317" s="45"/>
      <c r="E317" s="45"/>
    </row>
    <row r="318" spans="4:5" x14ac:dyDescent="0.2">
      <c r="D318" s="45"/>
      <c r="E318" s="45"/>
    </row>
    <row r="319" spans="4:5" x14ac:dyDescent="0.2">
      <c r="D319" s="45"/>
      <c r="E319" s="45"/>
    </row>
    <row r="320" spans="4:5" x14ac:dyDescent="0.2">
      <c r="D320" s="45"/>
      <c r="E320" s="45"/>
    </row>
    <row r="321" spans="4:5" x14ac:dyDescent="0.2">
      <c r="D321" s="45"/>
      <c r="E321" s="45"/>
    </row>
    <row r="322" spans="4:5" x14ac:dyDescent="0.2">
      <c r="D322" s="45"/>
      <c r="E322" s="45"/>
    </row>
    <row r="323" spans="4:5" x14ac:dyDescent="0.2">
      <c r="D323" s="45"/>
      <c r="E323" s="45"/>
    </row>
    <row r="324" spans="4:5" x14ac:dyDescent="0.2">
      <c r="D324" s="45"/>
      <c r="E324" s="45"/>
    </row>
    <row r="325" spans="4:5" x14ac:dyDescent="0.2">
      <c r="D325" s="45"/>
      <c r="E325" s="45"/>
    </row>
    <row r="326" spans="4:5" x14ac:dyDescent="0.2">
      <c r="D326" s="45"/>
      <c r="E326" s="45"/>
    </row>
    <row r="327" spans="4:5" x14ac:dyDescent="0.2">
      <c r="D327" s="45"/>
      <c r="E327" s="45"/>
    </row>
    <row r="328" spans="4:5" x14ac:dyDescent="0.2">
      <c r="D328" s="45"/>
      <c r="E328" s="45"/>
    </row>
    <row r="329" spans="4:5" x14ac:dyDescent="0.2">
      <c r="D329" s="45"/>
      <c r="E329" s="45"/>
    </row>
    <row r="330" spans="4:5" x14ac:dyDescent="0.2">
      <c r="D330" s="45"/>
      <c r="E330" s="45"/>
    </row>
    <row r="331" spans="4:5" x14ac:dyDescent="0.2">
      <c r="D331" s="45"/>
      <c r="E331" s="45"/>
    </row>
    <row r="332" spans="4:5" x14ac:dyDescent="0.2">
      <c r="D332" s="45"/>
      <c r="E332" s="45"/>
    </row>
    <row r="333" spans="4:5" x14ac:dyDescent="0.2">
      <c r="D333" s="45"/>
      <c r="E333" s="45"/>
    </row>
    <row r="334" spans="4:5" x14ac:dyDescent="0.2">
      <c r="D334" s="45"/>
      <c r="E334" s="45"/>
    </row>
    <row r="335" spans="4:5" x14ac:dyDescent="0.2">
      <c r="D335" s="45"/>
      <c r="E335" s="45"/>
    </row>
    <row r="336" spans="4:5" x14ac:dyDescent="0.2">
      <c r="D336" s="45"/>
      <c r="E336" s="45"/>
    </row>
    <row r="337" spans="4:5" x14ac:dyDescent="0.2">
      <c r="D337" s="45"/>
      <c r="E337" s="45"/>
    </row>
    <row r="338" spans="4:5" x14ac:dyDescent="0.2">
      <c r="D338" s="45"/>
      <c r="E338" s="45"/>
    </row>
    <row r="339" spans="4:5" x14ac:dyDescent="0.2">
      <c r="D339" s="45"/>
      <c r="E339" s="45"/>
    </row>
    <row r="340" spans="4:5" x14ac:dyDescent="0.2">
      <c r="D340" s="45"/>
      <c r="E340" s="45"/>
    </row>
    <row r="341" spans="4:5" x14ac:dyDescent="0.2">
      <c r="D341" s="45"/>
      <c r="E341" s="45"/>
    </row>
    <row r="342" spans="4:5" x14ac:dyDescent="0.2">
      <c r="D342" s="45"/>
      <c r="E342" s="45"/>
    </row>
    <row r="343" spans="4:5" x14ac:dyDescent="0.2">
      <c r="D343" s="45"/>
      <c r="E343" s="45"/>
    </row>
    <row r="344" spans="4:5" x14ac:dyDescent="0.2">
      <c r="D344" s="45"/>
      <c r="E344" s="45"/>
    </row>
    <row r="345" spans="4:5" x14ac:dyDescent="0.2">
      <c r="D345" s="45"/>
      <c r="E345" s="45"/>
    </row>
    <row r="346" spans="4:5" x14ac:dyDescent="0.2">
      <c r="D346" s="45"/>
      <c r="E346" s="45"/>
    </row>
    <row r="347" spans="4:5" x14ac:dyDescent="0.2">
      <c r="D347" s="45"/>
      <c r="E347" s="45"/>
    </row>
    <row r="348" spans="4:5" x14ac:dyDescent="0.2">
      <c r="D348" s="45"/>
      <c r="E348" s="45"/>
    </row>
    <row r="349" spans="4:5" x14ac:dyDescent="0.2">
      <c r="D349" s="45"/>
      <c r="E349" s="45"/>
    </row>
    <row r="350" spans="4:5" x14ac:dyDescent="0.2">
      <c r="D350" s="45"/>
      <c r="E350" s="45"/>
    </row>
    <row r="351" spans="4:5" x14ac:dyDescent="0.2">
      <c r="D351" s="45"/>
      <c r="E351" s="45"/>
    </row>
    <row r="352" spans="4:5" x14ac:dyDescent="0.2">
      <c r="D352" s="45"/>
      <c r="E352" s="45"/>
    </row>
    <row r="353" spans="4:5" x14ac:dyDescent="0.2">
      <c r="D353" s="45"/>
      <c r="E353" s="45"/>
    </row>
    <row r="354" spans="4:5" x14ac:dyDescent="0.2">
      <c r="D354" s="45"/>
      <c r="E354" s="45"/>
    </row>
    <row r="355" spans="4:5" x14ac:dyDescent="0.2">
      <c r="D355" s="45"/>
      <c r="E355" s="45"/>
    </row>
    <row r="356" spans="4:5" x14ac:dyDescent="0.2">
      <c r="D356" s="45"/>
      <c r="E356" s="45"/>
    </row>
    <row r="357" spans="4:5" x14ac:dyDescent="0.2">
      <c r="D357" s="45"/>
      <c r="E357" s="45"/>
    </row>
    <row r="358" spans="4:5" x14ac:dyDescent="0.2">
      <c r="D358" s="45"/>
      <c r="E358" s="45"/>
    </row>
    <row r="359" spans="4:5" x14ac:dyDescent="0.2">
      <c r="D359" s="45"/>
      <c r="E359" s="45"/>
    </row>
    <row r="360" spans="4:5" x14ac:dyDescent="0.2">
      <c r="D360" s="45"/>
      <c r="E360" s="45"/>
    </row>
    <row r="361" spans="4:5" x14ac:dyDescent="0.2">
      <c r="D361" s="45"/>
      <c r="E361" s="45"/>
    </row>
    <row r="362" spans="4:5" x14ac:dyDescent="0.2">
      <c r="D362" s="45"/>
      <c r="E362" s="45"/>
    </row>
    <row r="363" spans="4:5" x14ac:dyDescent="0.2">
      <c r="D363" s="45"/>
      <c r="E363" s="45"/>
    </row>
    <row r="364" spans="4:5" x14ac:dyDescent="0.2">
      <c r="D364" s="45"/>
      <c r="E364" s="45"/>
    </row>
    <row r="365" spans="4:5" x14ac:dyDescent="0.2">
      <c r="D365" s="45"/>
      <c r="E365" s="45"/>
    </row>
    <row r="366" spans="4:5" x14ac:dyDescent="0.2">
      <c r="D366" s="45"/>
      <c r="E366" s="45"/>
    </row>
    <row r="367" spans="4:5" x14ac:dyDescent="0.2">
      <c r="D367" s="45"/>
      <c r="E367" s="45"/>
    </row>
    <row r="368" spans="4:5" x14ac:dyDescent="0.2">
      <c r="D368" s="45"/>
      <c r="E368" s="45"/>
    </row>
    <row r="369" spans="4:5" x14ac:dyDescent="0.2">
      <c r="D369" s="45"/>
      <c r="E369" s="45"/>
    </row>
    <row r="370" spans="4:5" x14ac:dyDescent="0.2">
      <c r="D370" s="45"/>
      <c r="E370" s="45"/>
    </row>
    <row r="371" spans="4:5" x14ac:dyDescent="0.2">
      <c r="D371" s="45"/>
      <c r="E371" s="45"/>
    </row>
    <row r="372" spans="4:5" x14ac:dyDescent="0.2">
      <c r="D372" s="45"/>
      <c r="E372" s="45"/>
    </row>
    <row r="373" spans="4:5" x14ac:dyDescent="0.2">
      <c r="D373" s="45"/>
      <c r="E373" s="45"/>
    </row>
    <row r="374" spans="4:5" x14ac:dyDescent="0.2">
      <c r="D374" s="45"/>
      <c r="E374" s="45"/>
    </row>
    <row r="375" spans="4:5" x14ac:dyDescent="0.2">
      <c r="D375" s="45"/>
      <c r="E375" s="45"/>
    </row>
    <row r="376" spans="4:5" x14ac:dyDescent="0.2">
      <c r="D376" s="45"/>
      <c r="E376" s="45"/>
    </row>
    <row r="377" spans="4:5" x14ac:dyDescent="0.2">
      <c r="D377" s="45"/>
      <c r="E377" s="45"/>
    </row>
    <row r="378" spans="4:5" x14ac:dyDescent="0.2">
      <c r="D378" s="45"/>
      <c r="E378" s="45"/>
    </row>
    <row r="379" spans="4:5" x14ac:dyDescent="0.2">
      <c r="D379" s="45"/>
      <c r="E379" s="45"/>
    </row>
    <row r="380" spans="4:5" x14ac:dyDescent="0.2">
      <c r="D380" s="45"/>
      <c r="E380" s="45"/>
    </row>
    <row r="381" spans="4:5" x14ac:dyDescent="0.2">
      <c r="D381" s="45"/>
      <c r="E381" s="45"/>
    </row>
    <row r="382" spans="4:5" x14ac:dyDescent="0.2">
      <c r="D382" s="45"/>
      <c r="E382" s="45"/>
    </row>
    <row r="383" spans="4:5" x14ac:dyDescent="0.2">
      <c r="D383" s="45"/>
      <c r="E383" s="45"/>
    </row>
    <row r="384" spans="4:5" x14ac:dyDescent="0.2">
      <c r="D384" s="45"/>
      <c r="E384" s="45"/>
    </row>
    <row r="385" spans="4:5" x14ac:dyDescent="0.2">
      <c r="D385" s="45"/>
      <c r="E385" s="45"/>
    </row>
    <row r="386" spans="4:5" x14ac:dyDescent="0.2">
      <c r="D386" s="45"/>
      <c r="E386" s="45"/>
    </row>
    <row r="387" spans="4:5" x14ac:dyDescent="0.2">
      <c r="D387" s="45"/>
      <c r="E387" s="45"/>
    </row>
    <row r="388" spans="4:5" x14ac:dyDescent="0.2">
      <c r="D388" s="45"/>
      <c r="E388" s="45"/>
    </row>
    <row r="389" spans="4:5" x14ac:dyDescent="0.2">
      <c r="D389" s="45"/>
      <c r="E389" s="45"/>
    </row>
    <row r="390" spans="4:5" x14ac:dyDescent="0.2">
      <c r="D390" s="45"/>
      <c r="E390" s="45"/>
    </row>
    <row r="391" spans="4:5" x14ac:dyDescent="0.2">
      <c r="D391" s="45"/>
      <c r="E391" s="45"/>
    </row>
    <row r="392" spans="4:5" x14ac:dyDescent="0.2">
      <c r="D392" s="45"/>
      <c r="E392" s="45"/>
    </row>
    <row r="393" spans="4:5" x14ac:dyDescent="0.2">
      <c r="D393" s="45"/>
      <c r="E393" s="45"/>
    </row>
    <row r="394" spans="4:5" x14ac:dyDescent="0.2">
      <c r="D394" s="45"/>
      <c r="E394" s="45"/>
    </row>
    <row r="395" spans="4:5" x14ac:dyDescent="0.2">
      <c r="D395" s="45"/>
      <c r="E395" s="45"/>
    </row>
    <row r="396" spans="4:5" x14ac:dyDescent="0.2">
      <c r="D396" s="45"/>
      <c r="E396" s="45"/>
    </row>
    <row r="397" spans="4:5" x14ac:dyDescent="0.2">
      <c r="D397" s="45"/>
      <c r="E397" s="45"/>
    </row>
    <row r="398" spans="4:5" x14ac:dyDescent="0.2">
      <c r="D398" s="45"/>
      <c r="E398" s="45"/>
    </row>
    <row r="399" spans="4:5" x14ac:dyDescent="0.2">
      <c r="D399" s="45"/>
      <c r="E399" s="45"/>
    </row>
    <row r="400" spans="4:5" x14ac:dyDescent="0.2">
      <c r="D400" s="45"/>
      <c r="E400" s="45"/>
    </row>
    <row r="401" spans="4:5" x14ac:dyDescent="0.2">
      <c r="D401" s="45"/>
      <c r="E401" s="45"/>
    </row>
    <row r="402" spans="4:5" x14ac:dyDescent="0.2">
      <c r="D402" s="45"/>
      <c r="E402" s="45"/>
    </row>
    <row r="403" spans="4:5" x14ac:dyDescent="0.2">
      <c r="D403" s="45"/>
      <c r="E403" s="45"/>
    </row>
    <row r="404" spans="4:5" x14ac:dyDescent="0.2">
      <c r="D404" s="45"/>
      <c r="E404" s="45"/>
    </row>
    <row r="405" spans="4:5" x14ac:dyDescent="0.2">
      <c r="D405" s="45"/>
      <c r="E405" s="45"/>
    </row>
    <row r="406" spans="4:5" x14ac:dyDescent="0.2">
      <c r="D406" s="45"/>
      <c r="E406" s="45"/>
    </row>
    <row r="407" spans="4:5" x14ac:dyDescent="0.2">
      <c r="D407" s="45"/>
      <c r="E407" s="45"/>
    </row>
    <row r="408" spans="4:5" x14ac:dyDescent="0.2">
      <c r="D408" s="45"/>
      <c r="E408" s="45"/>
    </row>
    <row r="409" spans="4:5" x14ac:dyDescent="0.2">
      <c r="D409" s="45"/>
      <c r="E409" s="45"/>
    </row>
    <row r="410" spans="4:5" x14ac:dyDescent="0.2">
      <c r="D410" s="45"/>
      <c r="E410" s="45"/>
    </row>
    <row r="411" spans="4:5" x14ac:dyDescent="0.2">
      <c r="D411" s="45"/>
      <c r="E411" s="45"/>
    </row>
    <row r="412" spans="4:5" x14ac:dyDescent="0.2">
      <c r="D412" s="45"/>
      <c r="E412" s="45"/>
    </row>
    <row r="413" spans="4:5" x14ac:dyDescent="0.2">
      <c r="D413" s="45"/>
      <c r="E413" s="45"/>
    </row>
    <row r="414" spans="4:5" x14ac:dyDescent="0.2">
      <c r="D414" s="45"/>
      <c r="E414" s="45"/>
    </row>
    <row r="415" spans="4:5" x14ac:dyDescent="0.2">
      <c r="D415" s="45"/>
      <c r="E415" s="45"/>
    </row>
    <row r="416" spans="4:5" x14ac:dyDescent="0.2">
      <c r="D416" s="45"/>
      <c r="E416" s="45"/>
    </row>
    <row r="417" spans="4:5" x14ac:dyDescent="0.2">
      <c r="D417" s="45"/>
      <c r="E417" s="45"/>
    </row>
    <row r="418" spans="4:5" x14ac:dyDescent="0.2">
      <c r="D418" s="45"/>
      <c r="E418" s="45"/>
    </row>
    <row r="419" spans="4:5" x14ac:dyDescent="0.2">
      <c r="D419" s="45"/>
      <c r="E419" s="45"/>
    </row>
    <row r="420" spans="4:5" x14ac:dyDescent="0.2">
      <c r="D420" s="45"/>
      <c r="E420" s="45"/>
    </row>
    <row r="421" spans="4:5" x14ac:dyDescent="0.2">
      <c r="D421" s="45"/>
      <c r="E421" s="45"/>
    </row>
    <row r="422" spans="4:5" x14ac:dyDescent="0.2">
      <c r="D422" s="45"/>
      <c r="E422" s="45"/>
    </row>
    <row r="423" spans="4:5" x14ac:dyDescent="0.2">
      <c r="D423" s="45"/>
      <c r="E423" s="45"/>
    </row>
    <row r="424" spans="4:5" x14ac:dyDescent="0.2">
      <c r="D424" s="45"/>
      <c r="E424" s="45"/>
    </row>
    <row r="425" spans="4:5" x14ac:dyDescent="0.2">
      <c r="D425" s="45"/>
      <c r="E425" s="45"/>
    </row>
    <row r="426" spans="4:5" x14ac:dyDescent="0.2">
      <c r="D426" s="45"/>
      <c r="E426" s="45"/>
    </row>
    <row r="427" spans="4:5" x14ac:dyDescent="0.2">
      <c r="D427" s="45"/>
      <c r="E427" s="45"/>
    </row>
    <row r="428" spans="4:5" x14ac:dyDescent="0.2">
      <c r="D428" s="45"/>
      <c r="E428" s="45"/>
    </row>
    <row r="429" spans="4:5" x14ac:dyDescent="0.2">
      <c r="D429" s="45"/>
      <c r="E429" s="45"/>
    </row>
    <row r="430" spans="4:5" x14ac:dyDescent="0.2">
      <c r="D430" s="45"/>
      <c r="E430" s="45"/>
    </row>
    <row r="431" spans="4:5" x14ac:dyDescent="0.2">
      <c r="D431" s="45"/>
      <c r="E431" s="45"/>
    </row>
    <row r="432" spans="4:5" x14ac:dyDescent="0.2">
      <c r="D432" s="45"/>
      <c r="E432" s="45"/>
    </row>
    <row r="433" spans="4:5" x14ac:dyDescent="0.2">
      <c r="D433" s="45"/>
      <c r="E433" s="45"/>
    </row>
    <row r="434" spans="4:5" x14ac:dyDescent="0.2">
      <c r="D434" s="45"/>
      <c r="E434" s="45"/>
    </row>
    <row r="435" spans="4:5" x14ac:dyDescent="0.2">
      <c r="D435" s="45"/>
      <c r="E435" s="45"/>
    </row>
    <row r="436" spans="4:5" x14ac:dyDescent="0.2">
      <c r="D436" s="45"/>
      <c r="E436" s="45"/>
    </row>
    <row r="437" spans="4:5" x14ac:dyDescent="0.2">
      <c r="D437" s="45"/>
      <c r="E437" s="45"/>
    </row>
    <row r="438" spans="4:5" x14ac:dyDescent="0.2">
      <c r="D438" s="45"/>
      <c r="E438" s="45"/>
    </row>
    <row r="439" spans="4:5" x14ac:dyDescent="0.2">
      <c r="D439" s="45"/>
      <c r="E439" s="45"/>
    </row>
    <row r="440" spans="4:5" x14ac:dyDescent="0.2">
      <c r="D440" s="45"/>
      <c r="E440" s="45"/>
    </row>
    <row r="441" spans="4:5" x14ac:dyDescent="0.2">
      <c r="D441" s="45"/>
      <c r="E441" s="45"/>
    </row>
    <row r="442" spans="4:5" x14ac:dyDescent="0.2">
      <c r="D442" s="45"/>
      <c r="E442" s="45"/>
    </row>
    <row r="443" spans="4:5" x14ac:dyDescent="0.2">
      <c r="D443" s="45"/>
      <c r="E443" s="45"/>
    </row>
    <row r="444" spans="4:5" x14ac:dyDescent="0.2">
      <c r="D444" s="45"/>
      <c r="E444" s="45"/>
    </row>
    <row r="445" spans="4:5" x14ac:dyDescent="0.2">
      <c r="D445" s="45"/>
      <c r="E445" s="45"/>
    </row>
    <row r="446" spans="4:5" x14ac:dyDescent="0.2">
      <c r="D446" s="45"/>
      <c r="E446" s="45"/>
    </row>
    <row r="447" spans="4:5" x14ac:dyDescent="0.2">
      <c r="D447" s="45"/>
      <c r="E447" s="45"/>
    </row>
    <row r="448" spans="4:5" x14ac:dyDescent="0.2">
      <c r="D448" s="45"/>
      <c r="E448" s="45"/>
    </row>
    <row r="449" spans="4:5" x14ac:dyDescent="0.2">
      <c r="D449" s="45"/>
      <c r="E449" s="45"/>
    </row>
    <row r="450" spans="4:5" x14ac:dyDescent="0.2">
      <c r="D450" s="45"/>
      <c r="E450" s="45"/>
    </row>
    <row r="451" spans="4:5" x14ac:dyDescent="0.2">
      <c r="D451" s="45"/>
      <c r="E451" s="45"/>
    </row>
    <row r="452" spans="4:5" x14ac:dyDescent="0.2">
      <c r="D452" s="45"/>
      <c r="E452" s="45"/>
    </row>
    <row r="453" spans="4:5" x14ac:dyDescent="0.2">
      <c r="D453" s="45"/>
      <c r="E453" s="45"/>
    </row>
    <row r="454" spans="4:5" x14ac:dyDescent="0.2">
      <c r="D454" s="45"/>
      <c r="E454" s="45"/>
    </row>
    <row r="455" spans="4:5" x14ac:dyDescent="0.2">
      <c r="D455" s="45"/>
      <c r="E455" s="45"/>
    </row>
    <row r="456" spans="4:5" x14ac:dyDescent="0.2">
      <c r="D456" s="45"/>
      <c r="E456" s="45"/>
    </row>
    <row r="457" spans="4:5" x14ac:dyDescent="0.2">
      <c r="D457" s="45"/>
      <c r="E457" s="45"/>
    </row>
    <row r="458" spans="4:5" x14ac:dyDescent="0.2">
      <c r="D458" s="45"/>
      <c r="E458" s="45"/>
    </row>
    <row r="459" spans="4:5" x14ac:dyDescent="0.2">
      <c r="D459" s="45"/>
      <c r="E459" s="45"/>
    </row>
    <row r="460" spans="4:5" x14ac:dyDescent="0.2">
      <c r="D460" s="45"/>
      <c r="E460" s="45"/>
    </row>
    <row r="461" spans="4:5" x14ac:dyDescent="0.2">
      <c r="D461" s="45"/>
      <c r="E461" s="45"/>
    </row>
    <row r="462" spans="4:5" x14ac:dyDescent="0.2">
      <c r="D462" s="45"/>
      <c r="E462" s="45"/>
    </row>
    <row r="463" spans="4:5" x14ac:dyDescent="0.2">
      <c r="D463" s="45"/>
      <c r="E463" s="45"/>
    </row>
    <row r="464" spans="4:5" x14ac:dyDescent="0.2">
      <c r="D464" s="45"/>
      <c r="E464" s="45"/>
    </row>
    <row r="465" spans="4:5" x14ac:dyDescent="0.2">
      <c r="D465" s="45"/>
      <c r="E465" s="45"/>
    </row>
    <row r="466" spans="4:5" x14ac:dyDescent="0.2">
      <c r="D466" s="45"/>
      <c r="E466" s="45"/>
    </row>
    <row r="467" spans="4:5" x14ac:dyDescent="0.2">
      <c r="D467" s="45"/>
      <c r="E467" s="45"/>
    </row>
    <row r="468" spans="4:5" x14ac:dyDescent="0.2">
      <c r="D468" s="45"/>
      <c r="E468" s="45"/>
    </row>
    <row r="469" spans="4:5" x14ac:dyDescent="0.2">
      <c r="D469" s="45"/>
      <c r="E469" s="45"/>
    </row>
    <row r="470" spans="4:5" x14ac:dyDescent="0.2">
      <c r="D470" s="45"/>
      <c r="E470" s="45"/>
    </row>
    <row r="471" spans="4:5" x14ac:dyDescent="0.2">
      <c r="D471" s="45"/>
      <c r="E471" s="45"/>
    </row>
    <row r="472" spans="4:5" x14ac:dyDescent="0.2">
      <c r="D472" s="45"/>
      <c r="E472" s="45"/>
    </row>
    <row r="473" spans="4:5" x14ac:dyDescent="0.2">
      <c r="D473" s="45"/>
      <c r="E473" s="45"/>
    </row>
    <row r="474" spans="4:5" x14ac:dyDescent="0.2">
      <c r="D474" s="45"/>
      <c r="E474" s="45"/>
    </row>
    <row r="475" spans="4:5" x14ac:dyDescent="0.2">
      <c r="D475" s="45"/>
      <c r="E475" s="45"/>
    </row>
    <row r="476" spans="4:5" x14ac:dyDescent="0.2">
      <c r="D476" s="45"/>
      <c r="E476" s="45"/>
    </row>
    <row r="477" spans="4:5" x14ac:dyDescent="0.2">
      <c r="D477" s="45"/>
      <c r="E477" s="45"/>
    </row>
    <row r="478" spans="4:5" x14ac:dyDescent="0.2">
      <c r="D478" s="45"/>
      <c r="E478" s="45"/>
    </row>
    <row r="479" spans="4:5" x14ac:dyDescent="0.2">
      <c r="D479" s="45"/>
      <c r="E479" s="45"/>
    </row>
    <row r="480" spans="4:5" x14ac:dyDescent="0.2">
      <c r="D480" s="45"/>
      <c r="E480" s="45"/>
    </row>
    <row r="481" spans="4:5" x14ac:dyDescent="0.2">
      <c r="D481" s="45"/>
      <c r="E481" s="45"/>
    </row>
    <row r="482" spans="4:5" x14ac:dyDescent="0.2">
      <c r="D482" s="45"/>
      <c r="E482" s="45"/>
    </row>
    <row r="483" spans="4:5" x14ac:dyDescent="0.2">
      <c r="D483" s="45"/>
      <c r="E483" s="45"/>
    </row>
    <row r="484" spans="4:5" x14ac:dyDescent="0.2">
      <c r="D484" s="45"/>
      <c r="E484" s="45"/>
    </row>
    <row r="485" spans="4:5" x14ac:dyDescent="0.2">
      <c r="D485" s="45"/>
      <c r="E485" s="45"/>
    </row>
    <row r="486" spans="4:5" x14ac:dyDescent="0.2">
      <c r="D486" s="45"/>
      <c r="E486" s="45"/>
    </row>
    <row r="487" spans="4:5" x14ac:dyDescent="0.2">
      <c r="D487" s="45"/>
      <c r="E487" s="45"/>
    </row>
    <row r="488" spans="4:5" x14ac:dyDescent="0.2">
      <c r="D488" s="45"/>
      <c r="E488" s="45"/>
    </row>
    <row r="489" spans="4:5" x14ac:dyDescent="0.2">
      <c r="D489" s="45"/>
      <c r="E489" s="45"/>
    </row>
    <row r="490" spans="4:5" x14ac:dyDescent="0.2">
      <c r="D490" s="45"/>
      <c r="E490" s="45"/>
    </row>
    <row r="491" spans="4:5" x14ac:dyDescent="0.2">
      <c r="D491" s="45"/>
      <c r="E491" s="45"/>
    </row>
    <row r="492" spans="4:5" x14ac:dyDescent="0.2">
      <c r="D492" s="45"/>
      <c r="E492" s="45"/>
    </row>
    <row r="493" spans="4:5" x14ac:dyDescent="0.2">
      <c r="D493" s="45"/>
      <c r="E493" s="45"/>
    </row>
    <row r="494" spans="4:5" x14ac:dyDescent="0.2">
      <c r="D494" s="45"/>
      <c r="E494" s="45"/>
    </row>
    <row r="495" spans="4:5" x14ac:dyDescent="0.2">
      <c r="D495" s="45"/>
      <c r="E495" s="45"/>
    </row>
    <row r="496" spans="4:5" x14ac:dyDescent="0.2">
      <c r="D496" s="45"/>
      <c r="E496" s="45"/>
    </row>
    <row r="497" spans="4:5" x14ac:dyDescent="0.2">
      <c r="D497" s="45"/>
      <c r="E497" s="45"/>
    </row>
    <row r="498" spans="4:5" x14ac:dyDescent="0.2">
      <c r="D498" s="45"/>
      <c r="E498" s="45"/>
    </row>
    <row r="499" spans="4:5" x14ac:dyDescent="0.2">
      <c r="D499" s="45"/>
      <c r="E499" s="45"/>
    </row>
    <row r="500" spans="4:5" x14ac:dyDescent="0.2">
      <c r="D500" s="45"/>
      <c r="E500" s="45"/>
    </row>
    <row r="501" spans="4:5" x14ac:dyDescent="0.2">
      <c r="D501" s="45"/>
      <c r="E501" s="45"/>
    </row>
    <row r="502" spans="4:5" x14ac:dyDescent="0.2">
      <c r="D502" s="45"/>
      <c r="E502" s="45"/>
    </row>
    <row r="503" spans="4:5" x14ac:dyDescent="0.2">
      <c r="D503" s="45"/>
      <c r="E503" s="45"/>
    </row>
    <row r="504" spans="4:5" x14ac:dyDescent="0.2">
      <c r="D504" s="45"/>
      <c r="E504" s="45"/>
    </row>
    <row r="505" spans="4:5" x14ac:dyDescent="0.2">
      <c r="D505" s="45"/>
      <c r="E505" s="45"/>
    </row>
    <row r="506" spans="4:5" x14ac:dyDescent="0.2">
      <c r="D506" s="45"/>
      <c r="E506" s="45"/>
    </row>
    <row r="507" spans="4:5" x14ac:dyDescent="0.2">
      <c r="D507" s="45"/>
      <c r="E507" s="45"/>
    </row>
    <row r="508" spans="4:5" x14ac:dyDescent="0.2">
      <c r="D508" s="45"/>
      <c r="E508" s="45"/>
    </row>
    <row r="509" spans="4:5" x14ac:dyDescent="0.2">
      <c r="D509" s="45"/>
      <c r="E509" s="45"/>
    </row>
    <row r="510" spans="4:5" x14ac:dyDescent="0.2">
      <c r="D510" s="45"/>
      <c r="E510" s="45"/>
    </row>
    <row r="511" spans="4:5" x14ac:dyDescent="0.2">
      <c r="D511" s="45"/>
      <c r="E511" s="45"/>
    </row>
    <row r="512" spans="4:5" x14ac:dyDescent="0.2">
      <c r="D512" s="45"/>
      <c r="E512" s="45"/>
    </row>
    <row r="513" spans="4:5" x14ac:dyDescent="0.2">
      <c r="D513" s="45"/>
      <c r="E513" s="45"/>
    </row>
    <row r="514" spans="4:5" x14ac:dyDescent="0.2">
      <c r="D514" s="45"/>
      <c r="E514" s="45"/>
    </row>
    <row r="515" spans="4:5" x14ac:dyDescent="0.2">
      <c r="D515" s="45"/>
      <c r="E515" s="45"/>
    </row>
    <row r="516" spans="4:5" x14ac:dyDescent="0.2">
      <c r="D516" s="45"/>
      <c r="E516" s="45"/>
    </row>
    <row r="517" spans="4:5" x14ac:dyDescent="0.2">
      <c r="D517" s="45"/>
      <c r="E517" s="45"/>
    </row>
    <row r="518" spans="4:5" x14ac:dyDescent="0.2">
      <c r="D518" s="45"/>
      <c r="E518" s="45"/>
    </row>
    <row r="519" spans="4:5" x14ac:dyDescent="0.2">
      <c r="D519" s="45"/>
      <c r="E519" s="45"/>
    </row>
    <row r="520" spans="4:5" x14ac:dyDescent="0.2">
      <c r="D520" s="45"/>
      <c r="E520" s="45"/>
    </row>
    <row r="521" spans="4:5" x14ac:dyDescent="0.2">
      <c r="D521" s="45"/>
      <c r="E521" s="45"/>
    </row>
    <row r="522" spans="4:5" x14ac:dyDescent="0.2">
      <c r="D522" s="45"/>
      <c r="E522" s="45"/>
    </row>
    <row r="523" spans="4:5" x14ac:dyDescent="0.2">
      <c r="D523" s="45"/>
      <c r="E523" s="45"/>
    </row>
    <row r="524" spans="4:5" x14ac:dyDescent="0.2">
      <c r="D524" s="45"/>
      <c r="E524" s="45"/>
    </row>
    <row r="525" spans="4:5" x14ac:dyDescent="0.2">
      <c r="D525" s="45"/>
      <c r="E525" s="45"/>
    </row>
    <row r="526" spans="4:5" x14ac:dyDescent="0.2">
      <c r="D526" s="45"/>
      <c r="E526" s="45"/>
    </row>
    <row r="527" spans="4:5" x14ac:dyDescent="0.2">
      <c r="D527" s="45"/>
      <c r="E527" s="45"/>
    </row>
    <row r="528" spans="4:5" x14ac:dyDescent="0.2">
      <c r="D528" s="45"/>
      <c r="E528" s="45"/>
    </row>
    <row r="529" spans="4:5" x14ac:dyDescent="0.2">
      <c r="D529" s="45"/>
      <c r="E529" s="45"/>
    </row>
    <row r="530" spans="4:5" x14ac:dyDescent="0.2">
      <c r="D530" s="45"/>
      <c r="E530" s="45"/>
    </row>
    <row r="531" spans="4:5" x14ac:dyDescent="0.2">
      <c r="D531" s="45"/>
      <c r="E531" s="45"/>
    </row>
    <row r="532" spans="4:5" x14ac:dyDescent="0.2">
      <c r="D532" s="45"/>
      <c r="E532" s="45"/>
    </row>
    <row r="533" spans="4:5" x14ac:dyDescent="0.2">
      <c r="D533" s="45"/>
      <c r="E533" s="45"/>
    </row>
    <row r="534" spans="4:5" x14ac:dyDescent="0.2">
      <c r="D534" s="45"/>
      <c r="E534" s="45"/>
    </row>
    <row r="535" spans="4:5" x14ac:dyDescent="0.2">
      <c r="D535" s="45"/>
      <c r="E535" s="45"/>
    </row>
    <row r="536" spans="4:5" x14ac:dyDescent="0.2">
      <c r="D536" s="45"/>
      <c r="E536" s="45"/>
    </row>
    <row r="537" spans="4:5" x14ac:dyDescent="0.2">
      <c r="D537" s="45"/>
      <c r="E537" s="45"/>
    </row>
    <row r="538" spans="4:5" x14ac:dyDescent="0.2">
      <c r="D538" s="45"/>
      <c r="E538" s="45"/>
    </row>
    <row r="539" spans="4:5" x14ac:dyDescent="0.2">
      <c r="D539" s="45"/>
      <c r="E539" s="45"/>
    </row>
    <row r="540" spans="4:5" x14ac:dyDescent="0.2">
      <c r="D540" s="45"/>
      <c r="E540" s="45"/>
    </row>
    <row r="541" spans="4:5" x14ac:dyDescent="0.2">
      <c r="D541" s="45"/>
      <c r="E541" s="45"/>
    </row>
    <row r="542" spans="4:5" x14ac:dyDescent="0.2">
      <c r="D542" s="45"/>
      <c r="E542" s="45"/>
    </row>
    <row r="543" spans="4:5" x14ac:dyDescent="0.2">
      <c r="D543" s="45"/>
      <c r="E543" s="45"/>
    </row>
    <row r="544" spans="4:5" x14ac:dyDescent="0.2">
      <c r="D544" s="45"/>
      <c r="E544" s="45"/>
    </row>
    <row r="545" spans="4:5" x14ac:dyDescent="0.2">
      <c r="D545" s="45"/>
      <c r="E545" s="45"/>
    </row>
    <row r="546" spans="4:5" x14ac:dyDescent="0.2">
      <c r="D546" s="45"/>
      <c r="E546" s="45"/>
    </row>
    <row r="547" spans="4:5" x14ac:dyDescent="0.2">
      <c r="D547" s="45"/>
      <c r="E547" s="45"/>
    </row>
    <row r="548" spans="4:5" x14ac:dyDescent="0.2">
      <c r="D548" s="45"/>
      <c r="E548" s="45"/>
    </row>
    <row r="549" spans="4:5" x14ac:dyDescent="0.2">
      <c r="D549" s="45"/>
      <c r="E549" s="45"/>
    </row>
    <row r="550" spans="4:5" x14ac:dyDescent="0.2">
      <c r="D550" s="45"/>
      <c r="E550" s="45"/>
    </row>
    <row r="551" spans="4:5" x14ac:dyDescent="0.2">
      <c r="D551" s="45"/>
      <c r="E551" s="45"/>
    </row>
    <row r="552" spans="4:5" x14ac:dyDescent="0.2">
      <c r="D552" s="45"/>
      <c r="E552" s="45"/>
    </row>
    <row r="553" spans="4:5" x14ac:dyDescent="0.2">
      <c r="D553" s="45"/>
      <c r="E553" s="45"/>
    </row>
    <row r="554" spans="4:5" x14ac:dyDescent="0.2">
      <c r="D554" s="45"/>
      <c r="E554" s="45"/>
    </row>
    <row r="555" spans="4:5" x14ac:dyDescent="0.2">
      <c r="D555" s="45"/>
      <c r="E555" s="45"/>
    </row>
    <row r="556" spans="4:5" x14ac:dyDescent="0.2">
      <c r="D556" s="45"/>
      <c r="E556" s="45"/>
    </row>
    <row r="557" spans="4:5" x14ac:dyDescent="0.2">
      <c r="D557" s="45"/>
      <c r="E557" s="45"/>
    </row>
    <row r="558" spans="4:5" x14ac:dyDescent="0.2">
      <c r="D558" s="45"/>
      <c r="E558" s="45"/>
    </row>
    <row r="559" spans="4:5" x14ac:dyDescent="0.2">
      <c r="D559" s="45"/>
      <c r="E559" s="45"/>
    </row>
    <row r="560" spans="4:5" x14ac:dyDescent="0.2">
      <c r="D560" s="45"/>
      <c r="E560" s="45"/>
    </row>
    <row r="561" spans="4:5" x14ac:dyDescent="0.2">
      <c r="D561" s="45"/>
      <c r="E561" s="45"/>
    </row>
    <row r="562" spans="4:5" x14ac:dyDescent="0.2">
      <c r="D562" s="45"/>
      <c r="E562" s="45"/>
    </row>
    <row r="563" spans="4:5" x14ac:dyDescent="0.2">
      <c r="D563" s="45"/>
      <c r="E563" s="45"/>
    </row>
    <row r="564" spans="4:5" x14ac:dyDescent="0.2">
      <c r="D564" s="45"/>
      <c r="E564" s="45"/>
    </row>
    <row r="565" spans="4:5" x14ac:dyDescent="0.2">
      <c r="D565" s="45"/>
      <c r="E565" s="45"/>
    </row>
    <row r="566" spans="4:5" x14ac:dyDescent="0.2">
      <c r="D566" s="45"/>
      <c r="E566" s="45"/>
    </row>
    <row r="567" spans="4:5" x14ac:dyDescent="0.2">
      <c r="D567" s="45"/>
      <c r="E567" s="45"/>
    </row>
    <row r="568" spans="4:5" x14ac:dyDescent="0.2">
      <c r="D568" s="45"/>
      <c r="E568" s="45"/>
    </row>
    <row r="569" spans="4:5" x14ac:dyDescent="0.2">
      <c r="D569" s="45"/>
      <c r="E569" s="45"/>
    </row>
    <row r="570" spans="4:5" x14ac:dyDescent="0.2">
      <c r="D570" s="45"/>
      <c r="E570" s="45"/>
    </row>
    <row r="571" spans="4:5" x14ac:dyDescent="0.2">
      <c r="D571" s="45"/>
      <c r="E571" s="45"/>
    </row>
    <row r="572" spans="4:5" x14ac:dyDescent="0.2">
      <c r="D572" s="45"/>
      <c r="E572" s="45"/>
    </row>
    <row r="573" spans="4:5" x14ac:dyDescent="0.2">
      <c r="D573" s="45"/>
      <c r="E573" s="45"/>
    </row>
    <row r="574" spans="4:5" x14ac:dyDescent="0.2">
      <c r="D574" s="45"/>
      <c r="E574" s="45"/>
    </row>
    <row r="575" spans="4:5" x14ac:dyDescent="0.2">
      <c r="D575" s="45"/>
      <c r="E575" s="45"/>
    </row>
    <row r="576" spans="4:5" x14ac:dyDescent="0.2">
      <c r="D576" s="45"/>
      <c r="E576" s="45"/>
    </row>
    <row r="577" spans="4:5" x14ac:dyDescent="0.2">
      <c r="D577" s="45"/>
      <c r="E577" s="45"/>
    </row>
    <row r="578" spans="4:5" x14ac:dyDescent="0.2">
      <c r="D578" s="45"/>
      <c r="E578" s="45"/>
    </row>
    <row r="579" spans="4:5" x14ac:dyDescent="0.2">
      <c r="D579" s="45"/>
      <c r="E579" s="45"/>
    </row>
    <row r="580" spans="4:5" x14ac:dyDescent="0.2">
      <c r="D580" s="45"/>
      <c r="E580" s="45"/>
    </row>
    <row r="581" spans="4:5" x14ac:dyDescent="0.2">
      <c r="D581" s="45"/>
      <c r="E581" s="45"/>
    </row>
    <row r="582" spans="4:5" x14ac:dyDescent="0.2">
      <c r="D582" s="45"/>
      <c r="E582" s="45"/>
    </row>
    <row r="583" spans="4:5" x14ac:dyDescent="0.2">
      <c r="D583" s="45"/>
      <c r="E583" s="45"/>
    </row>
    <row r="584" spans="4:5" x14ac:dyDescent="0.2">
      <c r="D584" s="45"/>
      <c r="E584" s="45"/>
    </row>
    <row r="585" spans="4:5" x14ac:dyDescent="0.2">
      <c r="D585" s="45"/>
      <c r="E585" s="45"/>
    </row>
    <row r="586" spans="4:5" x14ac:dyDescent="0.2">
      <c r="D586" s="45"/>
      <c r="E586" s="45"/>
    </row>
    <row r="587" spans="4:5" x14ac:dyDescent="0.2">
      <c r="D587" s="45"/>
      <c r="E587" s="45"/>
    </row>
    <row r="588" spans="4:5" x14ac:dyDescent="0.2">
      <c r="D588" s="45"/>
      <c r="E588" s="45"/>
    </row>
    <row r="589" spans="4:5" x14ac:dyDescent="0.2">
      <c r="D589" s="45"/>
      <c r="E589" s="45"/>
    </row>
    <row r="590" spans="4:5" x14ac:dyDescent="0.2">
      <c r="D590" s="45"/>
      <c r="E590" s="45"/>
    </row>
    <row r="591" spans="4:5" x14ac:dyDescent="0.2">
      <c r="D591" s="45"/>
      <c r="E591" s="45"/>
    </row>
    <row r="592" spans="4:5" x14ac:dyDescent="0.2">
      <c r="D592" s="45"/>
      <c r="E592" s="45"/>
    </row>
    <row r="593" spans="4:5" x14ac:dyDescent="0.2">
      <c r="D593" s="45"/>
      <c r="E593" s="45"/>
    </row>
    <row r="594" spans="4:5" x14ac:dyDescent="0.2">
      <c r="D594" s="45"/>
      <c r="E594" s="45"/>
    </row>
    <row r="595" spans="4:5" x14ac:dyDescent="0.2">
      <c r="D595" s="45"/>
      <c r="E595" s="45"/>
    </row>
    <row r="596" spans="4:5" x14ac:dyDescent="0.2">
      <c r="D596" s="45"/>
      <c r="E596" s="45"/>
    </row>
    <row r="597" spans="4:5" x14ac:dyDescent="0.2">
      <c r="D597" s="45"/>
      <c r="E597" s="45"/>
    </row>
    <row r="598" spans="4:5" x14ac:dyDescent="0.2">
      <c r="D598" s="45"/>
      <c r="E598" s="45"/>
    </row>
    <row r="599" spans="4:5" x14ac:dyDescent="0.2">
      <c r="D599" s="45"/>
      <c r="E599" s="45"/>
    </row>
    <row r="600" spans="4:5" x14ac:dyDescent="0.2">
      <c r="D600" s="45"/>
      <c r="E600" s="45"/>
    </row>
    <row r="601" spans="4:5" x14ac:dyDescent="0.2">
      <c r="D601" s="45"/>
      <c r="E601" s="45"/>
    </row>
    <row r="602" spans="4:5" x14ac:dyDescent="0.2">
      <c r="D602" s="45"/>
      <c r="E602" s="45"/>
    </row>
    <row r="603" spans="4:5" x14ac:dyDescent="0.2">
      <c r="D603" s="45"/>
      <c r="E603" s="45"/>
    </row>
    <row r="604" spans="4:5" x14ac:dyDescent="0.2">
      <c r="D604" s="45"/>
      <c r="E604" s="45"/>
    </row>
    <row r="605" spans="4:5" x14ac:dyDescent="0.2">
      <c r="D605" s="45"/>
      <c r="E605" s="45"/>
    </row>
    <row r="606" spans="4:5" x14ac:dyDescent="0.2">
      <c r="D606" s="45"/>
      <c r="E606" s="45"/>
    </row>
    <row r="607" spans="4:5" x14ac:dyDescent="0.2">
      <c r="D607" s="45"/>
      <c r="E607" s="45"/>
    </row>
    <row r="608" spans="4:5" x14ac:dyDescent="0.2">
      <c r="D608" s="45"/>
      <c r="E608" s="45"/>
    </row>
    <row r="609" spans="4:5" x14ac:dyDescent="0.2">
      <c r="D609" s="45"/>
      <c r="E609" s="45"/>
    </row>
    <row r="610" spans="4:5" x14ac:dyDescent="0.2">
      <c r="D610" s="45"/>
      <c r="E610" s="45"/>
    </row>
    <row r="611" spans="4:5" x14ac:dyDescent="0.2">
      <c r="D611" s="45"/>
      <c r="E611" s="45"/>
    </row>
    <row r="612" spans="4:5" x14ac:dyDescent="0.2">
      <c r="D612" s="45"/>
      <c r="E612" s="45"/>
    </row>
    <row r="613" spans="4:5" x14ac:dyDescent="0.2">
      <c r="D613" s="45"/>
      <c r="E613" s="45"/>
    </row>
    <row r="614" spans="4:5" x14ac:dyDescent="0.2">
      <c r="D614" s="45"/>
      <c r="E614" s="45"/>
    </row>
    <row r="615" spans="4:5" x14ac:dyDescent="0.2">
      <c r="D615" s="45"/>
      <c r="E615" s="45"/>
    </row>
    <row r="616" spans="4:5" x14ac:dyDescent="0.2">
      <c r="D616" s="45"/>
      <c r="E616" s="45"/>
    </row>
    <row r="617" spans="4:5" x14ac:dyDescent="0.2">
      <c r="D617" s="45"/>
      <c r="E617" s="45"/>
    </row>
    <row r="618" spans="4:5" x14ac:dyDescent="0.2">
      <c r="D618" s="45"/>
      <c r="E618" s="45"/>
    </row>
    <row r="619" spans="4:5" x14ac:dyDescent="0.2">
      <c r="D619" s="45"/>
      <c r="E619" s="45"/>
    </row>
    <row r="620" spans="4:5" x14ac:dyDescent="0.2">
      <c r="D620" s="45"/>
      <c r="E620" s="45"/>
    </row>
    <row r="621" spans="4:5" x14ac:dyDescent="0.2">
      <c r="D621" s="45"/>
      <c r="E621" s="45"/>
    </row>
    <row r="622" spans="4:5" x14ac:dyDescent="0.2">
      <c r="D622" s="45"/>
      <c r="E622" s="45"/>
    </row>
    <row r="623" spans="4:5" x14ac:dyDescent="0.2">
      <c r="D623" s="45"/>
      <c r="E623" s="45"/>
    </row>
    <row r="624" spans="4:5" x14ac:dyDescent="0.2">
      <c r="D624" s="45"/>
      <c r="E624" s="45"/>
    </row>
    <row r="625" spans="4:5" x14ac:dyDescent="0.2">
      <c r="D625" s="45"/>
      <c r="E625" s="45"/>
    </row>
    <row r="626" spans="4:5" x14ac:dyDescent="0.2">
      <c r="D626" s="45"/>
      <c r="E626" s="45"/>
    </row>
    <row r="627" spans="4:5" x14ac:dyDescent="0.2">
      <c r="D627" s="45"/>
      <c r="E627" s="45"/>
    </row>
    <row r="628" spans="4:5" x14ac:dyDescent="0.2">
      <c r="D628" s="45"/>
      <c r="E628" s="45"/>
    </row>
    <row r="629" spans="4:5" x14ac:dyDescent="0.2">
      <c r="D629" s="45"/>
      <c r="E629" s="45"/>
    </row>
  </sheetData>
  <pageMargins left="0.5" right="0.5" top="0.5" bottom="0.5" header="0.5" footer="0.5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71"/>
  <sheetViews>
    <sheetView defaultGridColor="0" colorId="22" zoomScale="85" zoomScaleNormal="85" workbookViewId="0">
      <pane xSplit="1" ySplit="4" topLeftCell="B14" activePane="bottomRight" state="frozen"/>
      <selection pane="topRight"/>
      <selection pane="bottomLeft"/>
      <selection pane="bottomRight" activeCell="D68" sqref="D68"/>
    </sheetView>
  </sheetViews>
  <sheetFormatPr baseColWidth="10" defaultColWidth="9.7109375" defaultRowHeight="16" x14ac:dyDescent="0.2"/>
  <cols>
    <col min="1" max="1" width="11.7109375" style="46" customWidth="1"/>
    <col min="2" max="2" width="37.140625" style="46" customWidth="1"/>
    <col min="3" max="3" width="11.85546875" style="46" customWidth="1"/>
    <col min="4" max="4" width="15.42578125" style="46" customWidth="1"/>
    <col min="5" max="5" width="6.28515625" style="46" customWidth="1"/>
    <col min="6" max="6" width="10.28515625" style="46" bestFit="1" customWidth="1"/>
    <col min="7" max="16384" width="9.7109375" style="46"/>
  </cols>
  <sheetData>
    <row r="1" spans="1:6" ht="17" thickBot="1" x14ac:dyDescent="0.25"/>
    <row r="2" spans="1:6" x14ac:dyDescent="0.2">
      <c r="B2" s="101"/>
      <c r="C2" s="102"/>
      <c r="D2" s="103"/>
    </row>
    <row r="3" spans="1:6" ht="18" x14ac:dyDescent="0.2">
      <c r="A3" s="104"/>
      <c r="B3" s="105" t="s">
        <v>59</v>
      </c>
      <c r="C3" s="106"/>
      <c r="D3" s="180">
        <v>2018</v>
      </c>
    </row>
    <row r="4" spans="1:6" ht="18" x14ac:dyDescent="0.2">
      <c r="A4" s="104"/>
      <c r="B4" s="105"/>
      <c r="C4" s="106"/>
      <c r="D4" s="107"/>
    </row>
    <row r="5" spans="1:6" x14ac:dyDescent="0.2">
      <c r="A5" s="108"/>
      <c r="B5" s="109"/>
      <c r="C5" s="110"/>
      <c r="D5" s="111"/>
    </row>
    <row r="6" spans="1:6" x14ac:dyDescent="0.2">
      <c r="A6" s="80"/>
      <c r="B6" s="112" t="s">
        <v>28</v>
      </c>
      <c r="C6" s="80"/>
      <c r="D6" s="113"/>
    </row>
    <row r="7" spans="1:6" x14ac:dyDescent="0.2">
      <c r="A7" s="80"/>
      <c r="B7" s="182" t="s">
        <v>114</v>
      </c>
      <c r="C7" s="115" t="e">
        <f>#REF!</f>
        <v>#REF!</v>
      </c>
      <c r="D7" s="113"/>
      <c r="F7" s="117"/>
    </row>
    <row r="8" spans="1:6" x14ac:dyDescent="0.2">
      <c r="A8" s="80"/>
      <c r="B8" s="182" t="s">
        <v>115</v>
      </c>
      <c r="C8" s="115" t="e">
        <f>#REF!</f>
        <v>#REF!</v>
      </c>
      <c r="D8" s="113"/>
      <c r="F8" s="117"/>
    </row>
    <row r="9" spans="1:6" x14ac:dyDescent="0.2">
      <c r="A9" s="80"/>
      <c r="B9" s="182" t="s">
        <v>116</v>
      </c>
      <c r="C9" s="115" t="e">
        <f>#REF!</f>
        <v>#REF!</v>
      </c>
      <c r="D9" s="113"/>
      <c r="F9" s="117"/>
    </row>
    <row r="10" spans="1:6" x14ac:dyDescent="0.2">
      <c r="A10" s="80"/>
      <c r="B10" s="182" t="s">
        <v>117</v>
      </c>
      <c r="C10" s="115">
        <f>'OCT-DEC PHYSICAL 2018'!Y1</f>
        <v>4631.1732300000003</v>
      </c>
      <c r="D10" s="113"/>
      <c r="F10" s="117"/>
    </row>
    <row r="11" spans="1:6" x14ac:dyDescent="0.2">
      <c r="A11" s="80"/>
      <c r="B11" s="116"/>
      <c r="C11" s="115"/>
      <c r="D11" s="113"/>
      <c r="F11" s="117"/>
    </row>
    <row r="12" spans="1:6" x14ac:dyDescent="0.2">
      <c r="A12" s="118"/>
      <c r="B12" s="37" t="s">
        <v>50</v>
      </c>
      <c r="C12" s="119"/>
      <c r="D12" s="120" t="e">
        <f>SUM(C7:C11)</f>
        <v>#REF!</v>
      </c>
    </row>
    <row r="13" spans="1:6" x14ac:dyDescent="0.2">
      <c r="A13" s="80"/>
      <c r="B13" s="123"/>
      <c r="C13" s="121"/>
      <c r="D13" s="124"/>
    </row>
    <row r="14" spans="1:6" x14ac:dyDescent="0.2">
      <c r="A14" s="80"/>
      <c r="B14" s="125" t="s">
        <v>60</v>
      </c>
      <c r="C14" s="80"/>
      <c r="D14" s="126"/>
    </row>
    <row r="15" spans="1:6" x14ac:dyDescent="0.2">
      <c r="A15" s="80"/>
      <c r="B15" s="182" t="s">
        <v>114</v>
      </c>
      <c r="C15" s="181" t="e">
        <f>IF(C7&gt;0,-C7*0.2,0)</f>
        <v>#REF!</v>
      </c>
      <c r="D15" s="126"/>
    </row>
    <row r="16" spans="1:6" x14ac:dyDescent="0.2">
      <c r="A16" s="80"/>
      <c r="B16" s="182" t="s">
        <v>115</v>
      </c>
      <c r="C16" s="181" t="e">
        <f>IF(C8&gt;0,-C8*0.2,0)</f>
        <v>#REF!</v>
      </c>
      <c r="D16" s="126"/>
    </row>
    <row r="17" spans="1:14" x14ac:dyDescent="0.2">
      <c r="A17" s="80"/>
      <c r="B17" s="182" t="s">
        <v>116</v>
      </c>
      <c r="C17" s="181" t="e">
        <f>IF(C9&gt;0,-C9*0.2,0)</f>
        <v>#REF!</v>
      </c>
      <c r="D17" s="126"/>
    </row>
    <row r="18" spans="1:14" x14ac:dyDescent="0.2">
      <c r="A18" s="80"/>
      <c r="B18" s="182" t="s">
        <v>117</v>
      </c>
      <c r="C18" s="181">
        <f>IF(C10&gt;0,-C10*0.2,0)</f>
        <v>-926.23464600000011</v>
      </c>
      <c r="D18" s="126"/>
    </row>
    <row r="19" spans="1:14" x14ac:dyDescent="0.2">
      <c r="A19" s="80"/>
      <c r="B19" s="116"/>
      <c r="C19" s="115"/>
      <c r="D19" s="120"/>
    </row>
    <row r="20" spans="1:14" x14ac:dyDescent="0.2">
      <c r="A20" s="80"/>
      <c r="B20" s="37" t="s">
        <v>50</v>
      </c>
      <c r="C20" s="119"/>
      <c r="D20" s="120" t="e">
        <f>SUM(C15:C19)</f>
        <v>#REF!</v>
      </c>
    </row>
    <row r="21" spans="1:14" x14ac:dyDescent="0.2">
      <c r="A21" s="80"/>
      <c r="B21" s="127"/>
      <c r="C21" s="80"/>
      <c r="D21" s="126"/>
    </row>
    <row r="22" spans="1:14" x14ac:dyDescent="0.2">
      <c r="A22" s="128"/>
      <c r="B22" s="129" t="s">
        <v>47</v>
      </c>
      <c r="C22" s="128"/>
      <c r="D22" s="130"/>
      <c r="E22" s="131"/>
      <c r="F22" s="131"/>
    </row>
    <row r="23" spans="1:14" s="131" customFormat="1" x14ac:dyDescent="0.2">
      <c r="A23" s="128"/>
      <c r="B23" s="182" t="s">
        <v>93</v>
      </c>
      <c r="C23" s="196">
        <v>2134.2871620000001</v>
      </c>
      <c r="D23" s="132"/>
      <c r="K23" s="46"/>
      <c r="L23" s="46"/>
      <c r="M23" s="46"/>
      <c r="N23" s="46"/>
    </row>
    <row r="24" spans="1:14" s="131" customFormat="1" x14ac:dyDescent="0.2">
      <c r="A24" s="128"/>
      <c r="B24" s="182" t="s">
        <v>94</v>
      </c>
      <c r="C24" s="196">
        <v>1991.984526</v>
      </c>
      <c r="D24" s="132"/>
      <c r="K24" s="46"/>
      <c r="L24" s="46"/>
      <c r="M24" s="46"/>
      <c r="N24" s="46"/>
    </row>
    <row r="25" spans="1:14" s="131" customFormat="1" x14ac:dyDescent="0.2">
      <c r="A25" s="128"/>
      <c r="B25" s="182" t="s">
        <v>114</v>
      </c>
      <c r="C25" s="196">
        <v>1700.642814</v>
      </c>
      <c r="D25" s="132"/>
      <c r="K25" s="46"/>
      <c r="L25" s="46"/>
      <c r="M25" s="46"/>
    </row>
    <row r="26" spans="1:14" s="131" customFormat="1" x14ac:dyDescent="0.2">
      <c r="A26" s="128"/>
      <c r="B26" s="182" t="s">
        <v>115</v>
      </c>
      <c r="C26" s="196">
        <v>1447.8875310000001</v>
      </c>
      <c r="D26" s="132"/>
      <c r="K26" s="46"/>
      <c r="L26" s="46"/>
      <c r="M26" s="46"/>
      <c r="N26" s="46"/>
    </row>
    <row r="27" spans="1:14" x14ac:dyDescent="0.2">
      <c r="A27" s="128"/>
      <c r="B27" s="37" t="s">
        <v>50</v>
      </c>
      <c r="C27" s="133"/>
      <c r="D27" s="134">
        <f>SUM(C23:C26)</f>
        <v>7274.8020329999999</v>
      </c>
      <c r="E27" s="131"/>
      <c r="F27" s="131"/>
    </row>
    <row r="28" spans="1:14" x14ac:dyDescent="0.2">
      <c r="A28" s="80"/>
      <c r="B28" s="123"/>
      <c r="C28" s="121"/>
      <c r="D28" s="124"/>
    </row>
    <row r="29" spans="1:14" x14ac:dyDescent="0.2">
      <c r="A29" s="80"/>
      <c r="B29" s="112" t="s">
        <v>27</v>
      </c>
      <c r="C29" s="80"/>
      <c r="D29" s="113"/>
    </row>
    <row r="30" spans="1:14" x14ac:dyDescent="0.2">
      <c r="A30" s="80"/>
      <c r="B30" s="182" t="s">
        <v>114</v>
      </c>
      <c r="C30" s="115">
        <f>-'Stock Purchase'!K10</f>
        <v>0</v>
      </c>
      <c r="D30" s="113"/>
      <c r="F30" s="117"/>
    </row>
    <row r="31" spans="1:14" x14ac:dyDescent="0.2">
      <c r="A31" s="80"/>
      <c r="B31" s="182" t="s">
        <v>115</v>
      </c>
      <c r="C31" s="115">
        <v>0</v>
      </c>
      <c r="D31" s="113"/>
      <c r="F31" s="117"/>
    </row>
    <row r="32" spans="1:14" x14ac:dyDescent="0.2">
      <c r="A32" s="80"/>
      <c r="B32" s="182" t="s">
        <v>116</v>
      </c>
      <c r="C32" s="115">
        <v>0</v>
      </c>
      <c r="D32" s="113"/>
      <c r="F32" s="117"/>
    </row>
    <row r="33" spans="1:10" x14ac:dyDescent="0.2">
      <c r="A33" s="80"/>
      <c r="B33" s="182" t="s">
        <v>117</v>
      </c>
      <c r="C33" s="115">
        <v>0</v>
      </c>
      <c r="D33" s="113"/>
      <c r="F33" s="117"/>
    </row>
    <row r="34" spans="1:10" x14ac:dyDescent="0.2">
      <c r="A34" s="80"/>
      <c r="B34" s="37" t="s">
        <v>50</v>
      </c>
      <c r="C34" s="135"/>
      <c r="D34" s="120">
        <f>SUM(C30:C33)</f>
        <v>0</v>
      </c>
    </row>
    <row r="35" spans="1:10" x14ac:dyDescent="0.2">
      <c r="A35" s="80"/>
      <c r="B35" s="36"/>
      <c r="C35" s="115"/>
      <c r="D35" s="126"/>
    </row>
    <row r="36" spans="1:10" x14ac:dyDescent="0.2">
      <c r="A36" s="80"/>
      <c r="B36" s="112" t="s">
        <v>55</v>
      </c>
      <c r="C36" s="115"/>
      <c r="D36" s="113"/>
    </row>
    <row r="37" spans="1:10" x14ac:dyDescent="0.2">
      <c r="A37" s="80"/>
      <c r="B37" s="193" t="s">
        <v>109</v>
      </c>
      <c r="C37" s="115">
        <v>283.70999999999998</v>
      </c>
      <c r="D37" s="134"/>
    </row>
    <row r="38" spans="1:10" x14ac:dyDescent="0.2">
      <c r="A38" s="80"/>
      <c r="B38" s="193" t="s">
        <v>118</v>
      </c>
      <c r="C38" s="115">
        <v>1331.72</v>
      </c>
      <c r="D38" s="130"/>
    </row>
    <row r="39" spans="1:10" x14ac:dyDescent="0.2">
      <c r="A39" s="80"/>
      <c r="B39" s="193" t="s">
        <v>119</v>
      </c>
      <c r="C39" s="115">
        <v>251.52</v>
      </c>
      <c r="D39" s="130"/>
    </row>
    <row r="40" spans="1:10" x14ac:dyDescent="0.2">
      <c r="A40" s="80"/>
      <c r="B40" s="193" t="s">
        <v>126</v>
      </c>
      <c r="C40" s="115"/>
      <c r="D40" s="130"/>
    </row>
    <row r="41" spans="1:10" x14ac:dyDescent="0.2">
      <c r="A41" s="80"/>
      <c r="B41" s="193" t="s">
        <v>127</v>
      </c>
      <c r="C41" s="115"/>
      <c r="D41" s="130"/>
    </row>
    <row r="42" spans="1:10" x14ac:dyDescent="0.2">
      <c r="A42" s="80"/>
      <c r="D42" s="120">
        <f>SUM(C37:C39)</f>
        <v>1866.95</v>
      </c>
    </row>
    <row r="43" spans="1:10" x14ac:dyDescent="0.2">
      <c r="A43" s="80"/>
      <c r="B43" s="136"/>
      <c r="C43" s="137"/>
      <c r="D43" s="122"/>
    </row>
    <row r="44" spans="1:10" x14ac:dyDescent="0.2">
      <c r="A44" s="80"/>
      <c r="B44" s="112" t="s">
        <v>48</v>
      </c>
      <c r="C44" s="62"/>
      <c r="D44" s="113"/>
      <c r="J44" s="138"/>
    </row>
    <row r="45" spans="1:10" x14ac:dyDescent="0.2">
      <c r="A45" s="80"/>
      <c r="B45" s="182" t="s">
        <v>114</v>
      </c>
      <c r="C45" s="115">
        <f>-Recharges!G4</f>
        <v>0</v>
      </c>
      <c r="D45" s="113"/>
      <c r="J45" s="138"/>
    </row>
    <row r="46" spans="1:10" x14ac:dyDescent="0.2">
      <c r="A46" s="80"/>
      <c r="B46" s="182" t="s">
        <v>115</v>
      </c>
      <c r="C46" s="115">
        <f>-Recharges!G12</f>
        <v>0</v>
      </c>
      <c r="D46" s="113"/>
      <c r="J46" s="138"/>
    </row>
    <row r="47" spans="1:10" x14ac:dyDescent="0.2">
      <c r="A47" s="80"/>
      <c r="B47" s="182" t="s">
        <v>116</v>
      </c>
      <c r="C47" s="115">
        <v>0</v>
      </c>
      <c r="D47" s="113"/>
      <c r="J47" s="138"/>
    </row>
    <row r="48" spans="1:10" x14ac:dyDescent="0.2">
      <c r="A48" s="80"/>
      <c r="B48" s="182" t="s">
        <v>117</v>
      </c>
      <c r="C48" s="115">
        <v>0</v>
      </c>
      <c r="D48" s="113"/>
      <c r="J48" s="138"/>
    </row>
    <row r="49" spans="1:10" x14ac:dyDescent="0.2">
      <c r="A49" s="80"/>
      <c r="B49" s="37" t="s">
        <v>50</v>
      </c>
      <c r="C49" s="135"/>
      <c r="D49" s="120">
        <f>SUM(C45:C48)</f>
        <v>0</v>
      </c>
      <c r="J49" s="138"/>
    </row>
    <row r="50" spans="1:10" x14ac:dyDescent="0.2">
      <c r="A50" s="80"/>
      <c r="B50" s="112"/>
      <c r="C50" s="115"/>
      <c r="D50" s="126"/>
      <c r="J50" s="138"/>
    </row>
    <row r="51" spans="1:10" x14ac:dyDescent="0.2">
      <c r="A51" s="80"/>
      <c r="B51" s="36" t="s">
        <v>40</v>
      </c>
      <c r="C51" s="18"/>
      <c r="D51" s="34"/>
      <c r="J51" s="138"/>
    </row>
    <row r="52" spans="1:10" x14ac:dyDescent="0.2">
      <c r="A52" s="80"/>
      <c r="B52" s="198" t="s">
        <v>114</v>
      </c>
      <c r="C52" s="18">
        <v>0</v>
      </c>
      <c r="D52" s="34"/>
      <c r="J52" s="138"/>
    </row>
    <row r="53" spans="1:10" x14ac:dyDescent="0.2">
      <c r="A53" s="80"/>
      <c r="B53" s="198" t="s">
        <v>115</v>
      </c>
      <c r="C53" s="18">
        <v>0</v>
      </c>
      <c r="D53" s="34"/>
      <c r="J53" s="138"/>
    </row>
    <row r="54" spans="1:10" x14ac:dyDescent="0.2">
      <c r="A54" s="80"/>
      <c r="B54" s="198" t="s">
        <v>116</v>
      </c>
      <c r="C54" s="18">
        <v>0</v>
      </c>
      <c r="D54" s="34"/>
      <c r="J54" s="138"/>
    </row>
    <row r="55" spans="1:10" x14ac:dyDescent="0.2">
      <c r="A55" s="80"/>
      <c r="B55" s="198" t="s">
        <v>117</v>
      </c>
      <c r="C55" s="18">
        <v>0</v>
      </c>
      <c r="D55" s="34"/>
      <c r="J55" s="138"/>
    </row>
    <row r="56" spans="1:10" x14ac:dyDescent="0.2">
      <c r="A56" s="80"/>
      <c r="B56" s="37" t="s">
        <v>50</v>
      </c>
      <c r="C56" s="33"/>
      <c r="D56" s="35">
        <f>SUM(C55:C55)</f>
        <v>0</v>
      </c>
      <c r="J56" s="80"/>
    </row>
    <row r="57" spans="1:10" x14ac:dyDescent="0.2">
      <c r="A57" s="80"/>
      <c r="B57" s="36"/>
      <c r="C57" s="18"/>
      <c r="D57" s="38"/>
      <c r="J57" s="80"/>
    </row>
    <row r="58" spans="1:10" x14ac:dyDescent="0.2">
      <c r="A58" s="80"/>
      <c r="B58" s="112" t="s">
        <v>26</v>
      </c>
      <c r="C58" s="115"/>
      <c r="D58" s="113"/>
      <c r="J58" s="80"/>
    </row>
    <row r="59" spans="1:10" x14ac:dyDescent="0.2">
      <c r="A59" s="80"/>
      <c r="B59" s="182" t="s">
        <v>114</v>
      </c>
      <c r="C59" s="196">
        <v>0</v>
      </c>
      <c r="D59" s="126"/>
      <c r="J59" s="138"/>
    </row>
    <row r="60" spans="1:10" x14ac:dyDescent="0.2">
      <c r="A60" s="80"/>
      <c r="B60" s="182" t="s">
        <v>115</v>
      </c>
      <c r="C60" s="196">
        <v>-18587.343067999998</v>
      </c>
      <c r="D60" s="126"/>
      <c r="J60" s="138"/>
    </row>
    <row r="61" spans="1:10" x14ac:dyDescent="0.2">
      <c r="A61" s="80"/>
      <c r="B61" s="182" t="s">
        <v>116</v>
      </c>
      <c r="C61" s="196">
        <v>-5341.8466500000004</v>
      </c>
      <c r="D61" s="126"/>
      <c r="J61" s="138"/>
    </row>
    <row r="62" spans="1:10" x14ac:dyDescent="0.2">
      <c r="A62" s="80"/>
      <c r="B62" s="182" t="s">
        <v>117</v>
      </c>
      <c r="C62" s="196">
        <v>0</v>
      </c>
      <c r="D62" s="126"/>
      <c r="J62" s="138"/>
    </row>
    <row r="63" spans="1:10" x14ac:dyDescent="0.2">
      <c r="A63" s="62"/>
      <c r="B63" s="37" t="s">
        <v>50</v>
      </c>
      <c r="C63" s="197"/>
      <c r="D63" s="139">
        <f>SUM(C59:C62)</f>
        <v>-23929.189717999998</v>
      </c>
      <c r="J63" s="138"/>
    </row>
    <row r="64" spans="1:10" ht="17" thickBot="1" x14ac:dyDescent="0.25">
      <c r="A64" s="62"/>
      <c r="B64" s="114"/>
      <c r="C64" s="62"/>
      <c r="D64" s="113"/>
      <c r="J64" s="138"/>
    </row>
    <row r="65" spans="1:10" x14ac:dyDescent="0.2">
      <c r="A65" s="62"/>
      <c r="B65" s="148"/>
      <c r="C65" s="149"/>
      <c r="D65" s="150"/>
      <c r="J65" s="138"/>
    </row>
    <row r="66" spans="1:10" x14ac:dyDescent="0.2">
      <c r="A66" s="62"/>
      <c r="B66" s="142" t="s">
        <v>57</v>
      </c>
      <c r="C66" s="143"/>
      <c r="D66" s="176" t="e">
        <f>SUM(D6:D64)</f>
        <v>#REF!</v>
      </c>
      <c r="J66" s="138"/>
    </row>
    <row r="67" spans="1:10" x14ac:dyDescent="0.2">
      <c r="A67" s="62"/>
      <c r="B67" s="142"/>
      <c r="C67" s="143"/>
      <c r="D67" s="176"/>
      <c r="J67" s="138"/>
    </row>
    <row r="68" spans="1:10" ht="17" thickBot="1" x14ac:dyDescent="0.25">
      <c r="A68" s="62"/>
      <c r="B68" s="177" t="s">
        <v>56</v>
      </c>
      <c r="C68" s="178"/>
      <c r="D68" s="179" t="e">
        <f>D66*1.1</f>
        <v>#REF!</v>
      </c>
      <c r="J68" s="138"/>
    </row>
    <row r="69" spans="1:10" x14ac:dyDescent="0.2">
      <c r="A69" s="62"/>
      <c r="B69" s="182"/>
      <c r="C69" s="62"/>
      <c r="D69" s="62"/>
      <c r="F69" s="117"/>
      <c r="J69" s="138"/>
    </row>
    <row r="70" spans="1:10" x14ac:dyDescent="0.2">
      <c r="A70" s="62"/>
      <c r="B70" s="41"/>
      <c r="C70" s="62"/>
      <c r="D70" s="62"/>
      <c r="J70" s="138"/>
    </row>
    <row r="71" spans="1:10" x14ac:dyDescent="0.2">
      <c r="A71" s="62"/>
      <c r="B71" s="62"/>
      <c r="C71" s="62"/>
      <c r="D71" s="62"/>
      <c r="J71" s="138"/>
    </row>
    <row r="72" spans="1:10" x14ac:dyDescent="0.2">
      <c r="A72" s="62"/>
      <c r="B72" s="62"/>
      <c r="C72" s="62"/>
      <c r="D72" s="62"/>
      <c r="F72" s="117"/>
      <c r="J72" s="138"/>
    </row>
    <row r="73" spans="1:10" x14ac:dyDescent="0.2">
      <c r="A73" s="62"/>
      <c r="B73" s="62"/>
      <c r="C73" s="62"/>
      <c r="D73" s="62"/>
      <c r="J73" s="138"/>
    </row>
    <row r="74" spans="1:10" x14ac:dyDescent="0.2">
      <c r="A74" s="62"/>
      <c r="B74" s="62"/>
      <c r="C74" s="62"/>
      <c r="D74" s="115"/>
      <c r="F74" s="117"/>
      <c r="J74" s="80"/>
    </row>
    <row r="75" spans="1:10" x14ac:dyDescent="0.2">
      <c r="A75" s="62"/>
      <c r="B75" s="62"/>
      <c r="C75" s="62"/>
      <c r="D75" s="62"/>
      <c r="J75" s="80"/>
    </row>
    <row r="76" spans="1:10" x14ac:dyDescent="0.2">
      <c r="A76" s="62"/>
      <c r="B76" s="62"/>
      <c r="C76" s="62"/>
      <c r="D76" s="62"/>
      <c r="J76" s="80"/>
    </row>
    <row r="77" spans="1:10" x14ac:dyDescent="0.2">
      <c r="A77" s="62"/>
      <c r="B77" s="62"/>
      <c r="C77" s="62"/>
      <c r="D77" s="62"/>
      <c r="J77" s="80"/>
    </row>
    <row r="78" spans="1:10" x14ac:dyDescent="0.2">
      <c r="A78" s="62"/>
      <c r="B78" s="62"/>
      <c r="C78" s="62"/>
      <c r="D78" s="62"/>
      <c r="J78" s="80"/>
    </row>
    <row r="79" spans="1:10" x14ac:dyDescent="0.2">
      <c r="A79" s="62"/>
      <c r="B79" s="62"/>
      <c r="C79" s="62"/>
      <c r="D79" s="62"/>
      <c r="J79" s="80"/>
    </row>
    <row r="80" spans="1:10" x14ac:dyDescent="0.2">
      <c r="A80" s="62"/>
      <c r="B80" s="62"/>
      <c r="C80" s="62"/>
      <c r="D80" s="62"/>
      <c r="J80" s="128"/>
    </row>
    <row r="81" spans="1:10" x14ac:dyDescent="0.2">
      <c r="A81" s="62"/>
      <c r="B81" s="62"/>
      <c r="C81" s="62"/>
      <c r="D81" s="62"/>
      <c r="J81" s="140"/>
    </row>
    <row r="82" spans="1:10" x14ac:dyDescent="0.2">
      <c r="A82" s="62"/>
      <c r="B82" s="62"/>
      <c r="C82" s="62"/>
      <c r="D82" s="62"/>
      <c r="J82" s="140"/>
    </row>
    <row r="83" spans="1:10" x14ac:dyDescent="0.2">
      <c r="A83" s="62"/>
      <c r="B83" s="62"/>
      <c r="C83" s="62"/>
      <c r="D83" s="62"/>
      <c r="J83" s="140"/>
    </row>
    <row r="84" spans="1:10" x14ac:dyDescent="0.2">
      <c r="A84" s="62"/>
      <c r="B84" s="62"/>
      <c r="C84" s="62"/>
      <c r="D84" s="62"/>
      <c r="J84" s="140"/>
    </row>
    <row r="85" spans="1:10" x14ac:dyDescent="0.2">
      <c r="A85" s="62"/>
      <c r="B85" s="62"/>
      <c r="C85" s="62"/>
      <c r="D85" s="62"/>
      <c r="J85" s="140"/>
    </row>
    <row r="86" spans="1:10" x14ac:dyDescent="0.2">
      <c r="A86" s="62"/>
      <c r="B86" s="62"/>
      <c r="C86" s="62"/>
      <c r="D86" s="62"/>
      <c r="J86" s="140"/>
    </row>
    <row r="87" spans="1:10" x14ac:dyDescent="0.2">
      <c r="A87" s="62"/>
      <c r="B87" s="62"/>
      <c r="C87" s="62"/>
      <c r="D87" s="62"/>
      <c r="J87" s="140"/>
    </row>
    <row r="88" spans="1:10" x14ac:dyDescent="0.2">
      <c r="J88" s="140"/>
    </row>
    <row r="89" spans="1:10" x14ac:dyDescent="0.2">
      <c r="J89" s="140"/>
    </row>
    <row r="90" spans="1:10" x14ac:dyDescent="0.2">
      <c r="J90" s="140"/>
    </row>
    <row r="91" spans="1:10" x14ac:dyDescent="0.2">
      <c r="J91" s="140"/>
    </row>
    <row r="92" spans="1:10" x14ac:dyDescent="0.2">
      <c r="J92" s="140"/>
    </row>
    <row r="93" spans="1:10" x14ac:dyDescent="0.2">
      <c r="J93" s="140"/>
    </row>
    <row r="94" spans="1:10" x14ac:dyDescent="0.2">
      <c r="J94" s="128"/>
    </row>
    <row r="95" spans="1:10" x14ac:dyDescent="0.2">
      <c r="J95" s="80"/>
    </row>
    <row r="96" spans="1:10" x14ac:dyDescent="0.2">
      <c r="J96" s="138"/>
    </row>
    <row r="97" spans="10:10" x14ac:dyDescent="0.2">
      <c r="J97" s="138"/>
    </row>
    <row r="98" spans="10:10" x14ac:dyDescent="0.2">
      <c r="J98" s="138"/>
    </row>
    <row r="99" spans="10:10" x14ac:dyDescent="0.2">
      <c r="J99" s="138"/>
    </row>
    <row r="100" spans="10:10" x14ac:dyDescent="0.2">
      <c r="J100" s="138"/>
    </row>
    <row r="101" spans="10:10" x14ac:dyDescent="0.2">
      <c r="J101" s="138"/>
    </row>
    <row r="102" spans="10:10" x14ac:dyDescent="0.2">
      <c r="J102" s="138"/>
    </row>
    <row r="103" spans="10:10" x14ac:dyDescent="0.2">
      <c r="J103" s="138"/>
    </row>
    <row r="104" spans="10:10" x14ac:dyDescent="0.2">
      <c r="J104" s="138"/>
    </row>
    <row r="105" spans="10:10" x14ac:dyDescent="0.2">
      <c r="J105" s="138"/>
    </row>
    <row r="106" spans="10:10" x14ac:dyDescent="0.2">
      <c r="J106" s="138"/>
    </row>
    <row r="107" spans="10:10" x14ac:dyDescent="0.2">
      <c r="J107" s="138"/>
    </row>
    <row r="108" spans="10:10" x14ac:dyDescent="0.2">
      <c r="J108" s="138"/>
    </row>
    <row r="109" spans="10:10" x14ac:dyDescent="0.2">
      <c r="J109" s="80"/>
    </row>
    <row r="110" spans="10:10" x14ac:dyDescent="0.2">
      <c r="J110" s="138"/>
    </row>
    <row r="111" spans="10:10" x14ac:dyDescent="0.2">
      <c r="J111" s="80"/>
    </row>
    <row r="112" spans="10:10" x14ac:dyDescent="0.2">
      <c r="J112" s="80"/>
    </row>
    <row r="113" spans="10:10" x14ac:dyDescent="0.2">
      <c r="J113" s="80"/>
    </row>
    <row r="114" spans="10:10" x14ac:dyDescent="0.2">
      <c r="J114" s="80"/>
    </row>
    <row r="115" spans="10:10" x14ac:dyDescent="0.2">
      <c r="J115" s="80"/>
    </row>
    <row r="116" spans="10:10" x14ac:dyDescent="0.2">
      <c r="J116" s="80"/>
    </row>
    <row r="117" spans="10:10" x14ac:dyDescent="0.2">
      <c r="J117" s="80"/>
    </row>
    <row r="118" spans="10:10" x14ac:dyDescent="0.2">
      <c r="J118" s="115"/>
    </row>
    <row r="119" spans="10:10" x14ac:dyDescent="0.2">
      <c r="J119" s="115"/>
    </row>
    <row r="120" spans="10:10" x14ac:dyDescent="0.2">
      <c r="J120" s="115"/>
    </row>
    <row r="121" spans="10:10" x14ac:dyDescent="0.2">
      <c r="J121" s="115"/>
    </row>
    <row r="122" spans="10:10" x14ac:dyDescent="0.2">
      <c r="J122" s="115"/>
    </row>
    <row r="123" spans="10:10" x14ac:dyDescent="0.2">
      <c r="J123" s="115"/>
    </row>
    <row r="124" spans="10:10" x14ac:dyDescent="0.2">
      <c r="J124" s="115"/>
    </row>
    <row r="125" spans="10:10" x14ac:dyDescent="0.2">
      <c r="J125" s="62"/>
    </row>
    <row r="126" spans="10:10" x14ac:dyDescent="0.2">
      <c r="J126" s="100"/>
    </row>
    <row r="127" spans="10:10" x14ac:dyDescent="0.2">
      <c r="J127" s="115"/>
    </row>
    <row r="128" spans="10:10" x14ac:dyDescent="0.2">
      <c r="J128" s="115"/>
    </row>
    <row r="129" spans="10:10" x14ac:dyDescent="0.2">
      <c r="J129" s="115"/>
    </row>
    <row r="130" spans="10:10" x14ac:dyDescent="0.2">
      <c r="J130" s="115"/>
    </row>
    <row r="131" spans="10:10" x14ac:dyDescent="0.2">
      <c r="J131" s="115"/>
    </row>
    <row r="132" spans="10:10" x14ac:dyDescent="0.2">
      <c r="J132" s="115"/>
    </row>
    <row r="133" spans="10:10" x14ac:dyDescent="0.2">
      <c r="J133" s="62"/>
    </row>
    <row r="134" spans="10:10" x14ac:dyDescent="0.2">
      <c r="J134" s="115"/>
    </row>
    <row r="135" spans="10:10" x14ac:dyDescent="0.2">
      <c r="J135" s="115"/>
    </row>
    <row r="136" spans="10:10" x14ac:dyDescent="0.2">
      <c r="J136" s="115"/>
    </row>
    <row r="137" spans="10:10" x14ac:dyDescent="0.2">
      <c r="J137" s="115"/>
    </row>
    <row r="138" spans="10:10" x14ac:dyDescent="0.2">
      <c r="J138" s="115"/>
    </row>
    <row r="139" spans="10:10" x14ac:dyDescent="0.2">
      <c r="J139" s="115"/>
    </row>
    <row r="140" spans="10:10" x14ac:dyDescent="0.2">
      <c r="J140" s="115"/>
    </row>
    <row r="141" spans="10:10" x14ac:dyDescent="0.2">
      <c r="J141" s="115"/>
    </row>
    <row r="142" spans="10:10" x14ac:dyDescent="0.2">
      <c r="J142" s="141"/>
    </row>
    <row r="143" spans="10:10" x14ac:dyDescent="0.2">
      <c r="J143" s="141"/>
    </row>
    <row r="144" spans="10:10" x14ac:dyDescent="0.2">
      <c r="J144" s="141"/>
    </row>
    <row r="145" spans="10:10" x14ac:dyDescent="0.2">
      <c r="J145" s="141"/>
    </row>
    <row r="146" spans="10:10" x14ac:dyDescent="0.2">
      <c r="J146" s="115"/>
    </row>
    <row r="147" spans="10:10" x14ac:dyDescent="0.2">
      <c r="J147" s="62"/>
    </row>
    <row r="148" spans="10:10" x14ac:dyDescent="0.2">
      <c r="J148" s="62"/>
    </row>
    <row r="149" spans="10:10" x14ac:dyDescent="0.2">
      <c r="J149" s="62"/>
    </row>
    <row r="150" spans="10:10" x14ac:dyDescent="0.2">
      <c r="J150" s="62"/>
    </row>
    <row r="151" spans="10:10" x14ac:dyDescent="0.2">
      <c r="J151" s="62"/>
    </row>
    <row r="152" spans="10:10" x14ac:dyDescent="0.2">
      <c r="J152" s="62"/>
    </row>
    <row r="153" spans="10:10" x14ac:dyDescent="0.2">
      <c r="J153" s="62"/>
    </row>
    <row r="154" spans="10:10" x14ac:dyDescent="0.2">
      <c r="J154" s="62"/>
    </row>
    <row r="155" spans="10:10" x14ac:dyDescent="0.2">
      <c r="J155" s="62"/>
    </row>
    <row r="156" spans="10:10" x14ac:dyDescent="0.2">
      <c r="J156" s="62"/>
    </row>
    <row r="157" spans="10:10" x14ac:dyDescent="0.2">
      <c r="J157" s="62"/>
    </row>
    <row r="158" spans="10:10" x14ac:dyDescent="0.2">
      <c r="J158" s="62"/>
    </row>
    <row r="159" spans="10:10" x14ac:dyDescent="0.2">
      <c r="J159" s="62"/>
    </row>
    <row r="160" spans="10:10" x14ac:dyDescent="0.2">
      <c r="J160" s="62"/>
    </row>
    <row r="161" spans="10:10" x14ac:dyDescent="0.2">
      <c r="J161" s="62"/>
    </row>
    <row r="162" spans="10:10" x14ac:dyDescent="0.2">
      <c r="J162" s="62"/>
    </row>
    <row r="163" spans="10:10" x14ac:dyDescent="0.2">
      <c r="J163" s="62"/>
    </row>
    <row r="164" spans="10:10" x14ac:dyDescent="0.2">
      <c r="J164" s="62"/>
    </row>
    <row r="165" spans="10:10" x14ac:dyDescent="0.2">
      <c r="J165" s="62"/>
    </row>
    <row r="166" spans="10:10" x14ac:dyDescent="0.2">
      <c r="J166" s="62"/>
    </row>
    <row r="167" spans="10:10" x14ac:dyDescent="0.2">
      <c r="J167" s="62"/>
    </row>
    <row r="168" spans="10:10" x14ac:dyDescent="0.2">
      <c r="J168" s="62"/>
    </row>
    <row r="169" spans="10:10" x14ac:dyDescent="0.2">
      <c r="J169" s="62"/>
    </row>
    <row r="170" spans="10:10" x14ac:dyDescent="0.2">
      <c r="J170" s="62"/>
    </row>
    <row r="171" spans="10:10" x14ac:dyDescent="0.2">
      <c r="J171" s="62"/>
    </row>
  </sheetData>
  <pageMargins left="0.5" right="0.5" top="0.5" bottom="0.5" header="0.5" footer="0.5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OCT-DEC PHYSICAL 2018</vt:lpstr>
      <vt:lpstr>Stock Purchase</vt:lpstr>
      <vt:lpstr>Recharges</vt:lpstr>
      <vt:lpstr>Payment Summary</vt:lpstr>
      <vt:lpstr>'OCT-DEC PHYSICAL 2018'!Print_Area</vt:lpstr>
      <vt:lpstr>'Payment Summary'!Print_Area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Microsoft Office User</cp:lastModifiedBy>
  <cp:lastPrinted>2016-09-08T00:29:23Z</cp:lastPrinted>
  <dcterms:created xsi:type="dcterms:W3CDTF">1999-09-26T23:00:31Z</dcterms:created>
  <dcterms:modified xsi:type="dcterms:W3CDTF">2019-05-31T18:54:12Z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